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Z:\!СМТО\1. СМТО\_Закупки_2017\План закупок\ГКПЗ для ГПТЭ\Согласованный ГКПЗ\"/>
    </mc:Choice>
  </mc:AlternateContent>
  <bookViews>
    <workbookView xWindow="0" yWindow="0" windowWidth="28800" windowHeight="11805" tabRatio="674"/>
  </bookViews>
  <sheets>
    <sheet name="План закупок" sheetId="1" r:id="rId1"/>
    <sheet name="9 по кв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1">#REF!</definedName>
    <definedName name="\m" localSheetId="1">#REF!</definedName>
    <definedName name="\n" localSheetId="1">#REF!</definedName>
    <definedName name="\o" localSheetId="1">#REF!</definedName>
    <definedName name="____________A1" localSheetId="1">#REF!</definedName>
    <definedName name="___________A1" localSheetId="1">#REF!</definedName>
    <definedName name="__________A1" localSheetId="1">#REF!</definedName>
    <definedName name="_________A1" localSheetId="1">#REF!</definedName>
    <definedName name="________A1" localSheetId="1">#REF!</definedName>
    <definedName name="_______A1" localSheetId="1">#REF!</definedName>
    <definedName name="______A1" localSheetId="1">#REF!</definedName>
    <definedName name="_____A1" localSheetId="1">#REF!</definedName>
    <definedName name="____A1" localSheetId="1">#REF!</definedName>
    <definedName name="___A1" localSheetId="1">#REF!</definedName>
    <definedName name="__A1" localSheetId="1">#REF!</definedName>
    <definedName name="__ent1" localSheetId="1">#REF!</definedName>
    <definedName name="__SP1" localSheetId="1">[1]FES!#REF!</definedName>
    <definedName name="__SP10" localSheetId="1">[1]FES!#REF!</definedName>
    <definedName name="__SP11" localSheetId="1">[1]FES!#REF!</definedName>
    <definedName name="__SP12" localSheetId="1">[1]FES!#REF!</definedName>
    <definedName name="__SP13" localSheetId="1">[1]FES!#REF!</definedName>
    <definedName name="__SP14" localSheetId="1">[1]FES!#REF!</definedName>
    <definedName name="__SP15" localSheetId="1">[1]FES!#REF!</definedName>
    <definedName name="__SP16" localSheetId="1">[1]FES!#REF!</definedName>
    <definedName name="__SP17" localSheetId="1">[1]FES!#REF!</definedName>
    <definedName name="__SP18" localSheetId="1">[1]FES!#REF!</definedName>
    <definedName name="__SP19" localSheetId="1">[1]FES!#REF!</definedName>
    <definedName name="__SP2" localSheetId="1">[1]FES!#REF!</definedName>
    <definedName name="__SP20" localSheetId="1">[1]FES!#REF!</definedName>
    <definedName name="__SP3" localSheetId="1">[1]FES!#REF!</definedName>
    <definedName name="__SP4" localSheetId="1">[1]FES!#REF!</definedName>
    <definedName name="__SP5" localSheetId="1">[1]FES!#REF!</definedName>
    <definedName name="__SP7" localSheetId="1">[1]FES!#REF!</definedName>
    <definedName name="__SP8" localSheetId="1">[1]FES!#REF!</definedName>
    <definedName name="__SP9" localSheetId="1">[1]FES!#REF!</definedName>
    <definedName name="_A1" localSheetId="1">#REF!</definedName>
    <definedName name="_end1" localSheetId="1">[2]эл.энергия!#REF!</definedName>
    <definedName name="_ent1" localSheetId="1">#REF!</definedName>
    <definedName name="_Sort" localSheetId="1" hidden="1">#REF!</definedName>
    <definedName name="_Sort" hidden="1">#REF!</definedName>
    <definedName name="_SP1" localSheetId="1">[3]FES!#REF!</definedName>
    <definedName name="_SP10" localSheetId="1">[3]FES!#REF!</definedName>
    <definedName name="_SP11" localSheetId="1">[3]FES!#REF!</definedName>
    <definedName name="_SP12" localSheetId="1">[3]FES!#REF!</definedName>
    <definedName name="_SP13" localSheetId="1">[3]FES!#REF!</definedName>
    <definedName name="_SP14" localSheetId="1">[3]FES!#REF!</definedName>
    <definedName name="_SP15" localSheetId="1">[3]FES!#REF!</definedName>
    <definedName name="_SP16" localSheetId="1">[3]FES!#REF!</definedName>
    <definedName name="_SP17" localSheetId="1">[3]FES!#REF!</definedName>
    <definedName name="_SP18" localSheetId="1">[3]FES!#REF!</definedName>
    <definedName name="_SP19" localSheetId="1">[3]FES!#REF!</definedName>
    <definedName name="_SP2" localSheetId="1">[3]FES!#REF!</definedName>
    <definedName name="_SP20" localSheetId="1">[3]FES!#REF!</definedName>
    <definedName name="_SP3" localSheetId="1">[3]FES!#REF!</definedName>
    <definedName name="_SP4" localSheetId="1">[3]FES!#REF!</definedName>
    <definedName name="_SP5" localSheetId="1">[3]FES!#REF!</definedName>
    <definedName name="_SP7" localSheetId="1">[3]FES!#REF!</definedName>
    <definedName name="_SP8" localSheetId="1">[3]FES!#REF!</definedName>
    <definedName name="_SP9" localSheetId="1">[3]FES!#REF!</definedName>
    <definedName name="_xlnm._FilterDatabase" localSheetId="1" hidden="1">#REF!</definedName>
    <definedName name="_xlnm._FilterDatabase" hidden="1">#REF!</definedName>
    <definedName name="ent" localSheetId="1">#REF!</definedName>
    <definedName name="Excel_BuiltIn_Print_Area_1" localSheetId="1">#REF!</definedName>
    <definedName name="Excel_BuiltIn_Print_Area_3" localSheetId="1">#REF!</definedName>
    <definedName name="Excel_BuiltIn_Print_Area_3_1" localSheetId="1">#REF!</definedName>
    <definedName name="god" localSheetId="1">[2]эл.энергия!#REF!</definedName>
    <definedName name="godpl" localSheetId="1">#REF!</definedName>
    <definedName name="p2_" localSheetId="1">#REF!</definedName>
    <definedName name="p3_" localSheetId="1">#REF!</definedName>
    <definedName name="p4_" localSheetId="1">#REF!</definedName>
    <definedName name="polta" localSheetId="1">#REF!</definedName>
    <definedName name="S1_" localSheetId="1">#REF!</definedName>
    <definedName name="S10_" localSheetId="1">#REF!</definedName>
    <definedName name="S11_" localSheetId="1">#REF!</definedName>
    <definedName name="S12_" localSheetId="1">#REF!</definedName>
    <definedName name="S13_" localSheetId="1">#REF!</definedName>
    <definedName name="S14_" localSheetId="1">#REF!</definedName>
    <definedName name="S15_" localSheetId="1">#REF!</definedName>
    <definedName name="S16_" localSheetId="1">#REF!</definedName>
    <definedName name="S17_" localSheetId="1">#REF!</definedName>
    <definedName name="S18_" localSheetId="1">#REF!</definedName>
    <definedName name="S19_" localSheetId="1">#REF!</definedName>
    <definedName name="S2_" localSheetId="1">#REF!</definedName>
    <definedName name="S20_" localSheetId="1">#REF!</definedName>
    <definedName name="S3_" localSheetId="1">#REF!</definedName>
    <definedName name="S4_" localSheetId="1">#REF!</definedName>
    <definedName name="S5_" localSheetId="1">#REF!</definedName>
    <definedName name="S6_" localSheetId="1">#REF!</definedName>
    <definedName name="S7_" localSheetId="1">#REF!</definedName>
    <definedName name="S8_" localSheetId="1">#REF!</definedName>
    <definedName name="S9_" localSheetId="1">#REF!</definedName>
    <definedName name="sch" localSheetId="1">#REF!</definedName>
    <definedName name="shem" localSheetId="1">#REF!</definedName>
    <definedName name="tgvs" localSheetId="1">#REF!</definedName>
    <definedName name="Value" localSheetId="1">#REF!</definedName>
    <definedName name="wrn.Сравнение._.с._.отраслями." hidden="1">{#N/A,#N/A,TRUE,"Лист1";#N/A,#N/A,TRUE,"Лист2";#N/A,#N/A,TRUE,"Лист3"}</definedName>
    <definedName name="Z_049A3C2D_69E1_44A0_B5FD_713CB91D6C73_.wvu.FilterData" localSheetId="0" hidden="1">'План закупок'!$A$11:$WBO$25</definedName>
    <definedName name="Z_08F9B1EA_7855_4B19_9992_0730FD5E06A3_.wvu.FilterData" localSheetId="0" hidden="1">'План закупок'!$A$26:$O$31</definedName>
    <definedName name="Z_0FB76251_E881_4668_9CE7_1D80848C771E_.wvu.FilterData" localSheetId="0" hidden="1">'План закупок'!$A$25:$WBM$25</definedName>
    <definedName name="Z_1216A084_518C_4875_BFAE_94C6C886510A_.wvu.FilterData" localSheetId="0" hidden="1">'План закупок'!$A$25:$WBM$25</definedName>
    <definedName name="Z_13D0F388_2878_4A40_AC2C_DC19D60F4B92_.wvu.FilterData" localSheetId="0" hidden="1">'План закупок'!$A$26:$O$31</definedName>
    <definedName name="Z_1C924C38_EF3C_46E3_B644_4D9C77157A7A_.wvu.Cols" localSheetId="1" hidden="1">#REF!</definedName>
    <definedName name="Z_1C924C38_EF3C_46E3_B644_4D9C77157A7A_.wvu.Cols" hidden="1">#REF!</definedName>
    <definedName name="Z_1FE48760_9A16_480F_A167_9FCC99D69AB7_.wvu.FilterData" localSheetId="0" hidden="1">'План закупок'!$A$25:$WBM$25</definedName>
    <definedName name="Z_21C475CD_1CE6_4368_A0C7_7BF8629A6EC6_.wvu.FilterData" localSheetId="0" hidden="1">'План закупок'!$A$25:$WBM$25</definedName>
    <definedName name="Z_2F892558_3E0C_42F3_9E7C_7710B9ADB524_.wvu.FilterData" localSheetId="0" hidden="1">'План закупок'!$A$26:$O$31</definedName>
    <definedName name="Z_308EA0E1_B125_4EE0_90FD_69B28B465BFE_.wvu.FilterData" localSheetId="0" hidden="1">'План закупок'!$A$25:$WBM$25</definedName>
    <definedName name="Z_308EA0E1_B125_4EE0_90FD_69B28B465BFE_.wvu.PrintArea" localSheetId="1" hidden="1">'9 по кв'!$A$1:$AC$63</definedName>
    <definedName name="Z_308EA0E1_B125_4EE0_90FD_69B28B465BFE_.wvu.PrintArea" localSheetId="0" hidden="1">'План закупок'!$A$11:$O$25</definedName>
    <definedName name="Z_308EA0E1_B125_4EE0_90FD_69B28B465BFE_.wvu.PrintTitles" localSheetId="0" hidden="1">'План закупок'!$23:$25</definedName>
    <definedName name="Z_3242242B_4DBD_43BA_BD66_4D98768F27BE_.wvu.PrintArea" localSheetId="1" hidden="1">'9 по кв'!$A$1:$Q$63</definedName>
    <definedName name="Z_34618D5D_1C4E_4B32_813B_4967C1F8A800_.wvu.PrintArea" localSheetId="0" hidden="1">'План закупок'!$B$23:$N$25</definedName>
    <definedName name="Z_34618D5D_1C4E_4B32_813B_4967C1F8A800_.wvu.PrintTitles" localSheetId="0" hidden="1">'План закупок'!$25:$25</definedName>
    <definedName name="Z_37835DEA_054B_493B_B24C_2A5584836718_.wvu.FilterData" localSheetId="0" hidden="1">'План закупок'!$A$25:$WBM$25</definedName>
    <definedName name="Z_37835DEA_054B_493B_B24C_2A5584836718_.wvu.PrintArea" localSheetId="1" hidden="1">'9 по кв'!$A$1:$AC$63</definedName>
    <definedName name="Z_37835DEA_054B_493B_B24C_2A5584836718_.wvu.PrintArea" localSheetId="0" hidden="1">'План закупок'!$A$11:$O$25</definedName>
    <definedName name="Z_37835DEA_054B_493B_B24C_2A5584836718_.wvu.PrintTitles" localSheetId="0" hidden="1">'План закупок'!$23:$25</definedName>
    <definedName name="Z_3E1395AA_9BCB_4C6E_8CA7_7ED1AB87FB9C_.wvu.FilterData" localSheetId="0" hidden="1">'План закупок'!$A$25:$WBM$25</definedName>
    <definedName name="Z_45557B51_C97B_4949_B061_3D1092293CBF_.wvu.Cols" localSheetId="0" hidden="1">'План закупок'!#REF!,'План закупок'!#REF!</definedName>
    <definedName name="Z_45557B51_C97B_4949_B061_3D1092293CBF_.wvu.FilterData" localSheetId="0" hidden="1">'План закупок'!$A$26:$O$31</definedName>
    <definedName name="Z_45557B51_C97B_4949_B061_3D1092293CBF_.wvu.PrintArea" localSheetId="1" hidden="1">'9 по кв'!$A$1:$AC$63</definedName>
    <definedName name="Z_45557B51_C97B_4949_B061_3D1092293CBF_.wvu.PrintArea" localSheetId="0" hidden="1">'План закупок'!$A$11:$O$25</definedName>
    <definedName name="Z_45557B51_C97B_4949_B061_3D1092293CBF_.wvu.PrintTitles" localSheetId="0" hidden="1">'План закупок'!$23:$25</definedName>
    <definedName name="Z_45557B51_C97B_4949_B061_3D1092293CBF_.wvu.Rows" localSheetId="0" hidden="1">'План закупок'!$11:$21</definedName>
    <definedName name="Z_4ADD6FC2_0EF8_4FFE_943F_AAE69AC27E7A_.wvu.FilterData" localSheetId="0" hidden="1">'План закупок'!$A$11:$WBO$25</definedName>
    <definedName name="Z_4ADD6FC2_0EF8_4FFE_943F_AAE69AC27E7A_.wvu.PrintArea" localSheetId="1" hidden="1">'9 по кв'!$A$1:$AC$63</definedName>
    <definedName name="Z_4ADD6FC2_0EF8_4FFE_943F_AAE69AC27E7A_.wvu.PrintArea" localSheetId="0" hidden="1">'План закупок'!$A$11:$O$25</definedName>
    <definedName name="Z_4ADD6FC2_0EF8_4FFE_943F_AAE69AC27E7A_.wvu.PrintTitles" localSheetId="0" hidden="1">'План закупок'!$23:$25</definedName>
    <definedName name="Z_4ADD6FC2_0EF8_4FFE_943F_AAE69AC27E7A_.wvu.Rows" localSheetId="0" hidden="1">'План закупок'!$11:$21</definedName>
    <definedName name="Z_5168EB15_0F1B_4388_93B6_4347A3EEFC17_.wvu.FilterData" localSheetId="0" hidden="1">'План закупок'!$A$26:$O$31</definedName>
    <definedName name="Z_52E160AF_8FCC_11D5_AF41_00105A2E3116_.wvu.Cols" localSheetId="1" hidden="1">#REF!</definedName>
    <definedName name="Z_52E160AF_8FCC_11D5_AF41_00105A2E3116_.wvu.Cols" hidden="1">#REF!</definedName>
    <definedName name="Z_6184250A_0EB9_431E_8710_E7F444F9B014_.wvu.FilterData" localSheetId="0" hidden="1">'План закупок'!$A$26:$O$31</definedName>
    <definedName name="Z_6184250A_0EB9_431E_8710_E7F444F9B014_.wvu.PrintArea" localSheetId="1" hidden="1">'9 по кв'!$A$1:$AC$63</definedName>
    <definedName name="Z_6184250A_0EB9_431E_8710_E7F444F9B014_.wvu.PrintArea" localSheetId="0" hidden="1">'План закупок'!$A$11:$O$25</definedName>
    <definedName name="Z_6184250A_0EB9_431E_8710_E7F444F9B014_.wvu.PrintTitles" localSheetId="0" hidden="1">'План закупок'!$23:$25</definedName>
    <definedName name="Z_6184250A_0EB9_431E_8710_E7F444F9B014_.wvu.Rows" localSheetId="0" hidden="1">'План закупок'!$11:$21</definedName>
    <definedName name="Z_62F270BC_DAB0_402B_B676_A721ED89E9DF_.wvu.FilterData" localSheetId="0" hidden="1">'План закупок'!$A$26:$O$31</definedName>
    <definedName name="Z_6405C68F_4E05_4225_899C_75427FC28E3E_.wvu.FilterData" localSheetId="0" hidden="1">'План закупок'!$A$11:$WBO$25</definedName>
    <definedName name="Z_6766BB3D_1EB9_492E_A957_A5D7B14FA03A_.wvu.FilterData" localSheetId="0" hidden="1">'План закупок'!$A$25:$WBM$25</definedName>
    <definedName name="Z_6F536C4B_316F_4771_BACD_B1890F52AEFD_.wvu.PrintArea" localSheetId="0" hidden="1">'План закупок'!$B$23:$N$25</definedName>
    <definedName name="Z_6F536C4B_316F_4771_BACD_B1890F52AEFD_.wvu.PrintTitles" localSheetId="0" hidden="1">'План закупок'!$25:$25</definedName>
    <definedName name="Z_74784089_1167_4ECA_A955_425BE7095ACB_.wvu.FilterData" localSheetId="0" hidden="1">'План закупок'!$A$25:$WBM$25</definedName>
    <definedName name="Z_74BDD4E2_2A84_450F_959F_B831CE370C16_.wvu.FilterData" localSheetId="0" hidden="1">'План закупок'!$A$25:$WBM$25</definedName>
    <definedName name="Z_76CDC8B9_3A62_4D77_BAD8_81102C7A47B7_.wvu.FilterData" localSheetId="0" hidden="1">'План закупок'!$A$26:$O$31</definedName>
    <definedName name="Z_76CDC8B9_3A62_4D77_BAD8_81102C7A47B7_.wvu.PrintArea" localSheetId="1" hidden="1">'9 по кв'!$A$1:$AC$63</definedName>
    <definedName name="Z_76CDC8B9_3A62_4D77_BAD8_81102C7A47B7_.wvu.PrintArea" localSheetId="0" hidden="1">'План закупок'!$A$11:$O$25</definedName>
    <definedName name="Z_76CDC8B9_3A62_4D77_BAD8_81102C7A47B7_.wvu.PrintTitles" localSheetId="0" hidden="1">'План закупок'!$23:$25</definedName>
    <definedName name="Z_76CDC8B9_3A62_4D77_BAD8_81102C7A47B7_.wvu.Rows" localSheetId="0" hidden="1">'План закупок'!$11:$21</definedName>
    <definedName name="Z_7838DA2A_D6A7_43B5_8067_91B9360D125F_.wvu.FilterData" localSheetId="0" hidden="1">'План закупок'!$A$25:$WBM$25</definedName>
    <definedName name="Z_798C6B8F_A8E0_4A1C_AF0B_9B885A0C0F36_.wvu.FilterData" localSheetId="0" hidden="1">'План закупок'!$A$25:$WBM$25</definedName>
    <definedName name="Z_7F36D583_5128_44CE_9D68_D7A5396BC123_.wvu.FilterData" localSheetId="0" hidden="1">'План закупок'!$A$11:$WBO$25</definedName>
    <definedName name="Z_899BF2E3_43BB_4681_AF50_3F1EF57B6A02_.wvu.FilterData" localSheetId="0" hidden="1">'План закупок'!$A$26:$O$31</definedName>
    <definedName name="Z_8F454BDD_05AE_480F_AEFA_4C57C09BFCC9_.wvu.FilterData" localSheetId="0" hidden="1">'План закупок'!$A$25:$WBM$25</definedName>
    <definedName name="Z_9A5215FD_B2E1_44C8_A443_B6757A34EF6E_.wvu.FilterData" localSheetId="0" hidden="1">'План закупок'!$A$25:$WBM$25</definedName>
    <definedName name="Z_9EE1B4ED_55BA_492A_A49E_7CBDF17EF50D_.wvu.FilterData" localSheetId="0" hidden="1">'План закупок'!$A$25:$WBM$25</definedName>
    <definedName name="Z_A58F040C_9B01_4D93_B22A_B1ABC8EDE8B3_.wvu.PrintArea" localSheetId="1" hidden="1">'9 по кв'!$A$1:$Q$63</definedName>
    <definedName name="Z_ABE6BAB5_99FF_429C_B6CB_3474A6628421_.wvu.FilterData" localSheetId="0" hidden="1">'План закупок'!$A$25:$WBM$25</definedName>
    <definedName name="Z_B9A21323_950D_4048_8745_5836E084AA03_.wvu.FilterData" localSheetId="0" hidden="1">'План закупок'!$A$26:$O$31</definedName>
    <definedName name="Z_CBD469A9_F1C1_4A31_86AC_28D71BEE4D08_.wvu.FilterData" localSheetId="0" hidden="1">'План закупок'!$A$25:$WBM$25</definedName>
    <definedName name="Z_D06B4D81_797C_4D71_85A5_4A11063B4D99_.wvu.FilterData" localSheetId="0" hidden="1">'План закупок'!$A$25:$WBM$25</definedName>
    <definedName name="Z_D18235B2_7C5F_4AA1_91D2_B25CDBF116B2_.wvu.FilterData" localSheetId="0" hidden="1">'План закупок'!$A$25:$WBM$25</definedName>
    <definedName name="Z_D18235B2_7C5F_4AA1_91D2_B25CDBF116B2_.wvu.PrintArea" localSheetId="1" hidden="1">'9 по кв'!$A$1:$AC$63</definedName>
    <definedName name="Z_D18235B2_7C5F_4AA1_91D2_B25CDBF116B2_.wvu.PrintArea" localSheetId="0" hidden="1">'План закупок'!$A$11:$O$25</definedName>
    <definedName name="Z_D18235B2_7C5F_4AA1_91D2_B25CDBF116B2_.wvu.PrintTitles" localSheetId="0" hidden="1">'План закупок'!$23:$25</definedName>
    <definedName name="Z_D232965B_9249_47A3_99AB_EF1CDF3B2B57_.wvu.FilterData" localSheetId="0" hidden="1">'План закупок'!$A$26:$O$31</definedName>
    <definedName name="Z_D3B2959D_53D2_4AB4_B75F_1E465F61D2E2_.wvu.FilterData" localSheetId="0" hidden="1">'План закупок'!$A$25:$WBM$25</definedName>
    <definedName name="Z_DCE98CA7_C903_4E97_8E8C_C4E587C511E9_.wvu.FilterData" localSheetId="0" hidden="1">'План закупок'!$A$26:$O$31</definedName>
    <definedName name="Z_DCE98CA7_C903_4E97_8E8C_C4E587C511E9_.wvu.PrintArea" localSheetId="1" hidden="1">'9 по кв'!$A$1:$AC$63</definedName>
    <definedName name="Z_DCE98CA7_C903_4E97_8E8C_C4E587C511E9_.wvu.PrintArea" localSheetId="0" hidden="1">'План закупок'!$A$11:$O$25</definedName>
    <definedName name="Z_DCE98CA7_C903_4E97_8E8C_C4E587C511E9_.wvu.PrintTitles" localSheetId="0" hidden="1">'План закупок'!$23:$25</definedName>
    <definedName name="Z_DCE98CA7_C903_4E97_8E8C_C4E587C511E9_.wvu.Rows" localSheetId="0" hidden="1">'План закупок'!$11:$21</definedName>
    <definedName name="Z_E8116260_B70E_4357_B6B5_EBF93569783E_.wvu.PrintArea" localSheetId="1" hidden="1">'9 по кв'!$A$1:$Q$63</definedName>
    <definedName name="Z_E8EB8BD4_6084_45B0_B1C9_FE408C546047_.wvu.FilterData" localSheetId="0" hidden="1">'План закупок'!$A$26:$O$31</definedName>
    <definedName name="Z_F27D5B9A_1D36_4548_8DDB_8C0F2BBF250A_.wvu.FilterData" localSheetId="0" hidden="1">'План закупок'!$A$25:$WBM$25</definedName>
    <definedName name="Z_FEBDE2DD_9BCB_4A4D_94A8_75017F50B53D_.wvu.FilterData" localSheetId="0" hidden="1">'План закупок'!$A$25:$WBM$25</definedName>
    <definedName name="а15" localSheetId="1" hidden="1">#REF!</definedName>
    <definedName name="а15" hidden="1">#REF!</definedName>
    <definedName name="а5" localSheetId="1">#REF!</definedName>
    <definedName name="а8" localSheetId="1">#REF!</definedName>
    <definedName name="а9" localSheetId="1">#REF!</definedName>
    <definedName name="_xlnm.Database" localSheetId="1">#REF!</definedName>
    <definedName name="БЦГ" localSheetId="1">#REF!</definedName>
    <definedName name="в5" localSheetId="1">#REF!</definedName>
    <definedName name="восемь" localSheetId="1">#REF!</definedName>
    <definedName name="второй" localSheetId="1">#REF!</definedName>
    <definedName name="вуув" hidden="1">{#N/A,#N/A,TRUE,"Лист1";#N/A,#N/A,TRUE,"Лист2";#N/A,#N/A,TRUE,"Лист3"}</definedName>
    <definedName name="ГКМ" localSheetId="1">#REF!</definedName>
    <definedName name="Год_Доля_по_конденсац_циклу" localSheetId="1">#REF!</definedName>
    <definedName name="Год_Доля_по_теплофикац_циклу" localSheetId="1">#REF!</definedName>
    <definedName name="Год_ОТПУСК_ЭЛЕКТРОЭНЕРГИИ_С_ШИН___ВСЕГО" localSheetId="1">#REF!</definedName>
    <definedName name="Год_ОТПУСК_ЭЛЭН_ПО_КОНДЕНСАЦ_ЦИКЛУ" localSheetId="1">#REF!</definedName>
    <definedName name="Год_ОТПУСК_ЭЛЭН_ПО_ТЕПЛОФИКАЦ_ЦИКЛУ" localSheetId="1">#REF!</definedName>
    <definedName name="Год_Расход_топлива" localSheetId="1">#REF!</definedName>
    <definedName name="Год_Расход_топлива_по_конденсац_циклу" localSheetId="1">#REF!</definedName>
    <definedName name="Год_Расход_топлива_по_теплофикац_циклу" localSheetId="1">#REF!</definedName>
    <definedName name="Год_УДЕЛЬНЫЙ_РАСХОД_УСЛ_ТОПЛИВА_по_конденсац_циклу" localSheetId="1">#REF!</definedName>
    <definedName name="Год_УДЕЛЬНЫЙ_РАСХОД_УСЛ_ТОПЛИВА_по_теплофикац_циклу" localSheetId="1">#REF!</definedName>
    <definedName name="Год_УДЕЛЬНЫЙ_РАСХОД_УСЛОВНОГО_ТОПЛИВА_НА_ОТПУЩЕННЫЙ_КВТЧ" localSheetId="1">#REF!</definedName>
    <definedName name="грприрцфв00ав98" hidden="1">{#N/A,#N/A,TRUE,"Лист1";#N/A,#N/A,TRUE,"Лист2";#N/A,#N/A,TRUE,"Лист3"}</definedName>
    <definedName name="Группы" localSheetId="1">#REF!</definedName>
    <definedName name="грфинцкавг98Х" hidden="1">{#N/A,#N/A,TRUE,"Лист1";#N/A,#N/A,TRUE,"Лист2";#N/A,#N/A,TRUE,"Лист3"}</definedName>
    <definedName name="д" localSheetId="1">#REF!</definedName>
    <definedName name="д2" localSheetId="1">#REF!</definedName>
    <definedName name="д6" localSheetId="1">#REF!</definedName>
    <definedName name="ДОХОД" localSheetId="1">#REF!</definedName>
    <definedName name="е5" localSheetId="1">#REF!</definedName>
    <definedName name="ее" localSheetId="1">#REF!</definedName>
    <definedName name="ж4" localSheetId="1">#REF!</definedName>
    <definedName name="Железнодорожный" localSheetId="1">#REF!</definedName>
    <definedName name="Железнодорожный" localSheetId="0">'План закупок'!#REF!</definedName>
    <definedName name="Железнодорожный">#REF!</definedName>
    <definedName name="з4" localSheetId="1">#REF!</definedName>
    <definedName name="_xlnm.Print_Titles" localSheetId="0">'План закупок'!$23:$25</definedName>
    <definedName name="и" localSheetId="1">#REF!</definedName>
    <definedName name="и36" localSheetId="1">#REF!</definedName>
    <definedName name="й7" localSheetId="1">#REF!</definedName>
    <definedName name="й8" localSheetId="1">#REF!</definedName>
    <definedName name="Извлечение_ИМ" localSheetId="1">#REF!</definedName>
    <definedName name="_xlnm.Extract" localSheetId="1">#REF!</definedName>
    <definedName name="индцкавг98" hidden="1">{#N/A,#N/A,TRUE,"Лист1";#N/A,#N/A,TRUE,"Лист2";#N/A,#N/A,TRUE,"Лист3"}</definedName>
    <definedName name="К1" localSheetId="1">#REF!</definedName>
    <definedName name="к2" localSheetId="1">#REF!</definedName>
    <definedName name="к3" localSheetId="1">#REF!</definedName>
    <definedName name="кеппппппппппп" hidden="1">{#N/A,#N/A,TRUE,"Лист1";#N/A,#N/A,TRUE,"Лист2";#N/A,#N/A,TRUE,"Лист3"}</definedName>
    <definedName name="кк" localSheetId="1">#REF!</definedName>
    <definedName name="котельная" localSheetId="1">#REF!</definedName>
    <definedName name="критерий" localSheetId="1">#REF!</definedName>
    <definedName name="Л" localSheetId="1">#REF!</definedName>
    <definedName name="м" localSheetId="1">#REF!</definedName>
    <definedName name="м0" localSheetId="1">'[4]Тариф вода'!#REF!</definedName>
    <definedName name="название" localSheetId="1">'[5]Приложение (ТЭЦ) '!#REF!</definedName>
    <definedName name="новое" localSheetId="1">#REF!</definedName>
    <definedName name="о4" localSheetId="1">#REF!</definedName>
    <definedName name="_xlnm.Print_Area" localSheetId="1">'9 по кв'!$A$1:$AC$63</definedName>
    <definedName name="_xlnm.Print_Area" localSheetId="0">'План закупок'!$A$1:$O$32</definedName>
    <definedName name="ОбластьДанных" localSheetId="1">#REF!</definedName>
    <definedName name="п" localSheetId="1">'[4]Тариф вода'!#REF!</definedName>
    <definedName name="п1" localSheetId="1">'[4]Тариф вода'!#REF!</definedName>
    <definedName name="п2" localSheetId="1">#REF!</definedName>
    <definedName name="п3" localSheetId="1">#REF!</definedName>
    <definedName name="п4" localSheetId="1">#REF!</definedName>
    <definedName name="п5" localSheetId="1">#REF!</definedName>
    <definedName name="п6" localSheetId="1">#REF!</definedName>
    <definedName name="п7" localSheetId="1">#REF!</definedName>
    <definedName name="п9" localSheetId="1">#REF!</definedName>
    <definedName name="первый" localSheetId="1">#REF!</definedName>
    <definedName name="подразделение" localSheetId="1">#REF!</definedName>
    <definedName name="подразделение" localSheetId="0">#REF!</definedName>
    <definedName name="подразделение">#REF!</definedName>
    <definedName name="пр9" localSheetId="1">#REF!</definedName>
    <definedName name="ПРИБЫЛЬ" localSheetId="1">#REF!</definedName>
    <definedName name="прибыль3" hidden="1">{#N/A,#N/A,TRUE,"Лист1";#N/A,#N/A,TRUE,"Лист2";#N/A,#N/A,TRUE,"Лист3"}</definedName>
    <definedName name="пс" localSheetId="1">#REF!</definedName>
    <definedName name="р" localSheetId="1">#REF!</definedName>
    <definedName name="р1" localSheetId="1">'[4]Тариф вода'!#REF!</definedName>
    <definedName name="р10" localSheetId="1">'[4]Тариф вода'!#REF!</definedName>
    <definedName name="р2" localSheetId="1">'[4]Тариф вода'!#REF!</definedName>
    <definedName name="р3" localSheetId="1">'[4]Тариф вода'!#REF!</definedName>
    <definedName name="р4" localSheetId="1">'[4]Тариф вода'!#REF!</definedName>
    <definedName name="р5" localSheetId="1">'[4]Тариф вода'!#REF!</definedName>
    <definedName name="р6" localSheetId="1">'[4]Тариф вода'!#REF!</definedName>
    <definedName name="р7" localSheetId="1">#REF!</definedName>
    <definedName name="р8" localSheetId="1">'[4]Тариф вода'!#REF!</definedName>
    <definedName name="р9" localSheetId="1">'[4]Тариф вода'!#REF!</definedName>
    <definedName name="РАСХОД" localSheetId="1">#REF!</definedName>
    <definedName name="расчет2" localSheetId="1">#REF!</definedName>
    <definedName name="РЕНТАБЕЛЬНОСТЬ" localSheetId="1">#REF!</definedName>
    <definedName name="рис1" hidden="1">{#N/A,#N/A,TRUE,"Лист1";#N/A,#N/A,TRUE,"Лист2";#N/A,#N/A,TRUE,"Лист3"}</definedName>
    <definedName name="РРР" localSheetId="1">#REF!</definedName>
    <definedName name="с0" localSheetId="1">'[4]Тариф вода'!#REF!</definedName>
    <definedName name="с1" localSheetId="1">'[4]Тариф вода'!#REF!</definedName>
    <definedName name="с10" localSheetId="1">'[4]Тариф вода'!#REF!</definedName>
    <definedName name="с2" localSheetId="1">'[4]Тариф вода'!#REF!</definedName>
    <definedName name="с3" localSheetId="1">'[4]Тариф вода'!#REF!</definedName>
    <definedName name="с4" localSheetId="1">'[4]Тариф вода'!#REF!</definedName>
    <definedName name="с5" localSheetId="1">'[4]Тариф вода'!#REF!</definedName>
    <definedName name="с6" localSheetId="1">'[4]Тариф вода'!#REF!</definedName>
    <definedName name="с7" localSheetId="1">'[4]Тариф вода'!#REF!</definedName>
    <definedName name="с8" localSheetId="1">#REF!</definedName>
    <definedName name="с9" localSheetId="1">'[4]Тариф вода'!#REF!</definedName>
    <definedName name="семь" localSheetId="1">#REF!</definedName>
    <definedName name="Структурное_подразделение" localSheetId="1">#REF!</definedName>
    <definedName name="Структурное_подразделение" localSheetId="0">#REF!</definedName>
    <definedName name="Структурное_подразделение">#REF!</definedName>
    <definedName name="т1" localSheetId="1">[6]ТБО!#REF!</definedName>
    <definedName name="т2" localSheetId="1">[6]ТБО!#REF!</definedName>
    <definedName name="т3" localSheetId="1">[6]ТБО!#REF!</definedName>
    <definedName name="т4" localSheetId="1">#REF!</definedName>
    <definedName name="тп" hidden="1">{#N/A,#N/A,TRUE,"Лист1";#N/A,#N/A,TRUE,"Лист2";#N/A,#N/A,TRUE,"Лист3"}</definedName>
    <definedName name="третий" localSheetId="1">#REF!</definedName>
    <definedName name="у1" localSheetId="1">#REF!</definedName>
    <definedName name="уголь" localSheetId="1">#REF!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" localSheetId="1">#REF!</definedName>
    <definedName name="ф3" localSheetId="1">#REF!</definedName>
    <definedName name="ф9" localSheetId="1">#REF!</definedName>
    <definedName name="фо" localSheetId="1">[7]Лист1!#REF!</definedName>
    <definedName name="фф" localSheetId="1">#REF!</definedName>
    <definedName name="ЦП1" localSheetId="1">#REF!</definedName>
    <definedName name="ЦП2" localSheetId="1">#REF!</definedName>
    <definedName name="ЦП3" localSheetId="1">#REF!</definedName>
    <definedName name="ЦП4" localSheetId="1">#REF!</definedName>
    <definedName name="цц" localSheetId="1">#REF!</definedName>
    <definedName name="четвертый" localSheetId="1">#REF!</definedName>
    <definedName name="ш8" localSheetId="1">#REF!</definedName>
    <definedName name="ы" localSheetId="1">#REF!</definedName>
    <definedName name="ыуаы" hidden="1">{#N/A,#N/A,TRUE,"Лист1";#N/A,#N/A,TRUE,"Лист2";#N/A,#N/A,TRUE,"Лист3"}</definedName>
    <definedName name="э" localSheetId="1">#REF!</definedName>
    <definedName name="юро54" localSheetId="1">#REF!</definedName>
    <definedName name="я" localSheetId="1">#REF!</definedName>
  </definedNames>
  <calcPr calcId="152511"/>
  <customWorkbookViews>
    <customWorkbookView name="Шахова Алина Викторовна - Личное представление" guid="{76CDC8B9-3A62-4D77-BAD8-81102C7A47B7}" mergeInterval="0" personalView="1" maximized="1" windowWidth="1916" windowHeight="855" activeSheetId="1"/>
    <customWorkbookView name="User - Личное представление" guid="{4ADD6FC2-0EF8-4FFE-943F-AAE69AC27E7A}" mergeInterval="0" personalView="1" maximized="1" xWindow="1" yWindow="1" windowWidth="1920" windowHeight="850" activeSheetId="1"/>
    <customWorkbookView name="Нестерова Татьяна Николаевна - Личное представление" guid="{308EA0E1-B125-4EE0-90FD-69B28B465BFE}" mergeInterval="0" personalView="1" maximized="1" windowWidth="1916" windowHeight="815" activeSheetId="1"/>
    <customWorkbookView name="Кондрашова Наталья Евгеньевна - Личное представление" guid="{37835DEA-054B-493B-B24C-2A5584836718}" mergeInterval="0" personalView="1" maximized="1" windowWidth="1648" windowHeight="815" tabRatio="674" activeSheetId="1"/>
    <customWorkbookView name="Самигуллина Гульнара Яхъевна - Личное представление" guid="{D18235B2-7C5F-4AA1-91D2-B25CDBF116B2}" mergeInterval="0" personalView="1" maximized="1" windowWidth="1916" windowHeight="815" tabRatio="674" activeSheetId="1"/>
    <customWorkbookView name="Телков Игорь - Личное представление" guid="{45557B51-C97B-4949-B061-3D1092293CBF}" mergeInterval="0" personalView="1" maximized="1" xWindow="-8" yWindow="-8" windowWidth="1936" windowHeight="1014" activeSheetId="1" showComments="commIndAndComment"/>
    <customWorkbookView name="Бунина Анна - Личное представление" guid="{6184250A-0EB9-431E-8710-E7F444F9B014}" mergeInterval="0" personalView="1" maximized="1" xWindow="-8" yWindow="-8" windowWidth="1936" windowHeight="1056" activeSheetId="1"/>
    <customWorkbookView name="Котова Ольга Александровна - Личное представление" guid="{DCE98CA7-C903-4E97-8E8C-C4E587C511E9}" mergeInterval="0" personalView="1" maximized="1" windowWidth="1916" windowHeight="815" tabRatio="674" activeSheetId="1" showComments="commIndAndComment"/>
  </customWorkbookViews>
  <fileRecoveryPr autoRecover="0"/>
</workbook>
</file>

<file path=xl/calcChain.xml><?xml version="1.0" encoding="utf-8"?>
<calcChain xmlns="http://schemas.openxmlformats.org/spreadsheetml/2006/main">
  <c r="AK38" i="2" l="1"/>
  <c r="AK50" i="2"/>
  <c r="AK51" i="2"/>
  <c r="AK52" i="2"/>
  <c r="AK53" i="2"/>
  <c r="AK54" i="2"/>
  <c r="AK55" i="2"/>
  <c r="AK56" i="2"/>
  <c r="AK58" i="2"/>
  <c r="AJ38" i="2"/>
  <c r="AJ50" i="2"/>
  <c r="AJ51" i="2"/>
  <c r="AJ54" i="2"/>
  <c r="AJ55" i="2"/>
  <c r="AJ56" i="2"/>
  <c r="AI38" i="2"/>
  <c r="AI55" i="2"/>
  <c r="AK26" i="2"/>
  <c r="AK17" i="2"/>
  <c r="AK27" i="2" l="1"/>
  <c r="AK21" i="2"/>
  <c r="AK18" i="2"/>
  <c r="AK28" i="2"/>
  <c r="AK19" i="2"/>
  <c r="AK22" i="2"/>
  <c r="AK29" i="2"/>
  <c r="AK30" i="2" l="1"/>
  <c r="AK16" i="2"/>
  <c r="AK23" i="2"/>
  <c r="AK25" i="2"/>
  <c r="AK43" i="2"/>
  <c r="AK48" i="2"/>
  <c r="AK47" i="2"/>
  <c r="X30" i="2" l="1"/>
  <c r="U30" i="2"/>
  <c r="R30" i="2"/>
  <c r="AA26" i="2"/>
  <c r="X26" i="2"/>
  <c r="U26" i="2"/>
  <c r="R26" i="2"/>
  <c r="P29" i="2"/>
  <c r="AJ29" i="2" s="1"/>
  <c r="P28" i="2"/>
  <c r="AJ28" i="2" s="1"/>
  <c r="X23" i="2"/>
  <c r="U23" i="2"/>
  <c r="R23" i="2"/>
  <c r="P22" i="2"/>
  <c r="AJ22" i="2" s="1"/>
  <c r="P21" i="2"/>
  <c r="P18" i="2"/>
  <c r="AJ18" i="2" s="1"/>
  <c r="P19" i="2"/>
  <c r="AJ19" i="2" s="1"/>
  <c r="X17" i="2"/>
  <c r="U17" i="2"/>
  <c r="AA16" i="2"/>
  <c r="X16" i="2"/>
  <c r="U16" i="2"/>
  <c r="R16" i="2"/>
  <c r="AA43" i="2"/>
  <c r="AB35" i="2"/>
  <c r="AA27" i="2"/>
  <c r="AB20" i="2"/>
  <c r="AB36" i="2" s="1"/>
  <c r="X43" i="2"/>
  <c r="X42" i="2"/>
  <c r="Y35" i="2"/>
  <c r="Y34" i="2"/>
  <c r="Y20" i="2"/>
  <c r="Y36" i="2" s="1"/>
  <c r="U47" i="2"/>
  <c r="U42" i="2"/>
  <c r="V35" i="2"/>
  <c r="V34" i="2"/>
  <c r="V20" i="2"/>
  <c r="V36" i="2" s="1"/>
  <c r="P43" i="2"/>
  <c r="P42" i="2"/>
  <c r="P41" i="2"/>
  <c r="S35" i="2"/>
  <c r="R27" i="2"/>
  <c r="S20" i="2"/>
  <c r="S36" i="2" s="1"/>
  <c r="AA56" i="2"/>
  <c r="AA54" i="2"/>
  <c r="AA51" i="2"/>
  <c r="AA50" i="2"/>
  <c r="AA47" i="2"/>
  <c r="AA42" i="2"/>
  <c r="AA41" i="2"/>
  <c r="AA40" i="2"/>
  <c r="AA30" i="2"/>
  <c r="AA29" i="2"/>
  <c r="AA28" i="2"/>
  <c r="AA22" i="2"/>
  <c r="AA21" i="2"/>
  <c r="AA19" i="2"/>
  <c r="AA18" i="2"/>
  <c r="X56" i="2"/>
  <c r="X54" i="2"/>
  <c r="X51" i="2"/>
  <c r="X50" i="2"/>
  <c r="X47" i="2"/>
  <c r="X41" i="2"/>
  <c r="X40" i="2"/>
  <c r="X29" i="2"/>
  <c r="X28" i="2"/>
  <c r="X22" i="2"/>
  <c r="X21" i="2"/>
  <c r="X19" i="2"/>
  <c r="X18" i="2"/>
  <c r="U56" i="2"/>
  <c r="U54" i="2"/>
  <c r="U51" i="2"/>
  <c r="U50" i="2"/>
  <c r="U43" i="2"/>
  <c r="U41" i="2"/>
  <c r="U29" i="2"/>
  <c r="U28" i="2"/>
  <c r="U22" i="2"/>
  <c r="U21" i="2"/>
  <c r="U19" i="2"/>
  <c r="U18" i="2"/>
  <c r="R56" i="2"/>
  <c r="R54" i="2"/>
  <c r="R51" i="2"/>
  <c r="R50" i="2"/>
  <c r="R43" i="2"/>
  <c r="R42" i="2"/>
  <c r="R41" i="2"/>
  <c r="R40" i="2"/>
  <c r="R29" i="2"/>
  <c r="R28" i="2"/>
  <c r="R22" i="2"/>
  <c r="R21" i="2"/>
  <c r="R19" i="2"/>
  <c r="R18" i="2"/>
  <c r="AJ43" i="2" l="1"/>
  <c r="S33" i="2"/>
  <c r="AA35" i="2"/>
  <c r="Y37" i="2"/>
  <c r="AB33" i="2"/>
  <c r="AB15" i="2"/>
  <c r="R35" i="2"/>
  <c r="U27" i="2"/>
  <c r="U34" i="2" s="1"/>
  <c r="AA17" i="2"/>
  <c r="AA33" i="2" s="1"/>
  <c r="V33" i="2"/>
  <c r="P16" i="2"/>
  <c r="P30" i="2"/>
  <c r="S15" i="2"/>
  <c r="P17" i="2"/>
  <c r="AB37" i="2"/>
  <c r="P27" i="2"/>
  <c r="P47" i="2"/>
  <c r="U37" i="2"/>
  <c r="Y33" i="2"/>
  <c r="X33" i="2"/>
  <c r="P26" i="2"/>
  <c r="P23" i="2"/>
  <c r="R17" i="2"/>
  <c r="R33" i="2" s="1"/>
  <c r="U35" i="2"/>
  <c r="V15" i="2"/>
  <c r="R37" i="2"/>
  <c r="AA23" i="2"/>
  <c r="AA37" i="2" s="1"/>
  <c r="AB34" i="2"/>
  <c r="AA20" i="2"/>
  <c r="AA36" i="2" s="1"/>
  <c r="X37" i="2"/>
  <c r="X35" i="2"/>
  <c r="X20" i="2"/>
  <c r="X36" i="2" s="1"/>
  <c r="X27" i="2"/>
  <c r="Y15" i="2"/>
  <c r="U33" i="2"/>
  <c r="V37" i="2"/>
  <c r="U20" i="2"/>
  <c r="U36" i="2" s="1"/>
  <c r="R47" i="2"/>
  <c r="S37" i="2"/>
  <c r="S34" i="2"/>
  <c r="R20" i="2"/>
  <c r="R36" i="2" s="1"/>
  <c r="AA34" i="2"/>
  <c r="R34" i="2"/>
  <c r="X15" i="2" l="1"/>
  <c r="AJ16" i="2"/>
  <c r="AJ27" i="2"/>
  <c r="AJ23" i="2"/>
  <c r="AJ26" i="2"/>
  <c r="AJ30" i="2"/>
  <c r="AJ47" i="2"/>
  <c r="R15" i="2"/>
  <c r="X34" i="2"/>
  <c r="AA15" i="2"/>
  <c r="U15" i="2"/>
  <c r="AJ17" i="2" l="1"/>
  <c r="O56" i="2"/>
  <c r="AI56" i="2" s="1"/>
  <c r="O54" i="2"/>
  <c r="AI54" i="2" s="1"/>
  <c r="O51" i="2"/>
  <c r="AI51" i="2" s="1"/>
  <c r="O50" i="2"/>
  <c r="AI50" i="2" s="1"/>
  <c r="Q35" i="2"/>
  <c r="AK35" i="2" s="1"/>
  <c r="P35" i="2"/>
  <c r="AJ35" i="2" s="1"/>
  <c r="Q34" i="2"/>
  <c r="AK34" i="2" s="1"/>
  <c r="Q33" i="2"/>
  <c r="AK33" i="2" s="1"/>
  <c r="O28" i="2"/>
  <c r="AI28" i="2" s="1"/>
  <c r="O27" i="2"/>
  <c r="AI27" i="2" s="1"/>
  <c r="O26" i="2"/>
  <c r="AI26" i="2" s="1"/>
  <c r="P37" i="2"/>
  <c r="AJ37" i="2" s="1"/>
  <c r="P20" i="2"/>
  <c r="O19" i="2"/>
  <c r="AI19" i="2" s="1"/>
  <c r="O18" i="2"/>
  <c r="AI18" i="2" s="1"/>
  <c r="P33" i="2"/>
  <c r="AJ33" i="2" l="1"/>
  <c r="Q37" i="2"/>
  <c r="AK37" i="2" s="1"/>
  <c r="Q20" i="2"/>
  <c r="O22" i="2"/>
  <c r="AI22" i="2" s="1"/>
  <c r="Q24" i="2"/>
  <c r="AK24" i="2" s="1"/>
  <c r="Q32" i="2"/>
  <c r="AK32" i="2" s="1"/>
  <c r="P36" i="2"/>
  <c r="AJ36" i="2" s="1"/>
  <c r="P15" i="2"/>
  <c r="O35" i="2"/>
  <c r="AI35" i="2" s="1"/>
  <c r="O34" i="2"/>
  <c r="AI34" i="2" s="1"/>
  <c r="O21" i="2"/>
  <c r="AI21" i="2" s="1"/>
  <c r="O16" i="2"/>
  <c r="AI16" i="2" s="1"/>
  <c r="O17" i="2"/>
  <c r="AI17" i="2" s="1"/>
  <c r="O23" i="2"/>
  <c r="AI23" i="2" s="1"/>
  <c r="P34" i="2"/>
  <c r="AJ34" i="2" s="1"/>
  <c r="O41" i="2"/>
  <c r="O47" i="2"/>
  <c r="O29" i="2"/>
  <c r="AI29" i="2" s="1"/>
  <c r="O30" i="2"/>
  <c r="AI30" i="2" s="1"/>
  <c r="O43" i="2"/>
  <c r="AI43" i="2" s="1"/>
  <c r="AI47" i="2" l="1"/>
  <c r="AJ15" i="2"/>
  <c r="Q15" i="2"/>
  <c r="Q31" i="2" s="1"/>
  <c r="Q36" i="2"/>
  <c r="O20" i="2"/>
  <c r="AI20" i="2" s="1"/>
  <c r="O37" i="2"/>
  <c r="AI37" i="2" s="1"/>
  <c r="O33" i="2"/>
  <c r="AI33" i="2" s="1"/>
  <c r="AK20" i="2" l="1"/>
  <c r="O15" i="2"/>
  <c r="O36" i="2"/>
  <c r="AI36" i="2" s="1"/>
  <c r="AK36" i="2" l="1"/>
  <c r="AK15" i="2"/>
  <c r="AI15" i="2"/>
  <c r="AK31" i="2" l="1"/>
  <c r="AA58" i="2" l="1"/>
  <c r="U58" i="2"/>
  <c r="Q46" i="2" l="1"/>
  <c r="AK46" i="2" s="1"/>
  <c r="X58" i="2" l="1"/>
  <c r="O58" i="2" l="1"/>
  <c r="R58" i="2"/>
  <c r="AJ42" i="2" l="1"/>
  <c r="P40" i="2" l="1"/>
  <c r="U40" i="2"/>
  <c r="O40" i="2" l="1"/>
  <c r="O42" i="2" l="1"/>
  <c r="AJ41" i="2" l="1"/>
  <c r="AK41" i="2"/>
  <c r="AK42" i="2"/>
  <c r="AK40" i="2" l="1"/>
  <c r="AI41" i="2"/>
  <c r="AI42" i="2"/>
  <c r="Q39" i="2" l="1"/>
  <c r="Q45" i="2" l="1"/>
  <c r="AK44" i="2"/>
  <c r="AK45" i="2" l="1"/>
  <c r="AK39" i="2"/>
  <c r="Q49" i="2"/>
  <c r="Q57" i="2" l="1"/>
  <c r="AK49" i="2" l="1"/>
  <c r="Q65" i="2"/>
  <c r="AK57" i="2" l="1"/>
  <c r="AJ40" i="2" l="1"/>
  <c r="AI40" i="2" l="1"/>
  <c r="V39" i="2" l="1"/>
  <c r="U44" i="2"/>
  <c r="U39" i="2" s="1"/>
  <c r="AB39" i="2"/>
  <c r="AA44" i="2"/>
  <c r="AA39" i="2" s="1"/>
  <c r="R44" i="2"/>
  <c r="R39" i="2" s="1"/>
  <c r="S39" i="2"/>
  <c r="P44" i="2"/>
  <c r="Y39" i="2"/>
  <c r="X44" i="2"/>
  <c r="X39" i="2" s="1"/>
  <c r="P39" i="2" l="1"/>
  <c r="O44" i="2"/>
  <c r="O39" i="2" l="1"/>
  <c r="AJ44" i="2" l="1"/>
  <c r="AI44" i="2" l="1"/>
  <c r="AJ39" i="2"/>
  <c r="AI39" i="2" l="1"/>
  <c r="X25" i="2" l="1"/>
  <c r="Y32" i="2"/>
  <c r="Y24" i="2"/>
  <c r="Y31" i="2" s="1"/>
  <c r="Y45" i="2" s="1"/>
  <c r="AA25" i="2"/>
  <c r="AB24" i="2"/>
  <c r="AB31" i="2" s="1"/>
  <c r="AB45" i="2" s="1"/>
  <c r="AB32" i="2"/>
  <c r="U25" i="2"/>
  <c r="V32" i="2"/>
  <c r="V24" i="2"/>
  <c r="V31" i="2" s="1"/>
  <c r="V45" i="2" s="1"/>
  <c r="AA24" i="2" l="1"/>
  <c r="AA31" i="2" s="1"/>
  <c r="AA45" i="2" s="1"/>
  <c r="AA32" i="2"/>
  <c r="R25" i="2"/>
  <c r="P25" i="2"/>
  <c r="S24" i="2"/>
  <c r="S31" i="2" s="1"/>
  <c r="S45" i="2" s="1"/>
  <c r="S32" i="2"/>
  <c r="U32" i="2"/>
  <c r="U24" i="2"/>
  <c r="U31" i="2" s="1"/>
  <c r="U45" i="2" s="1"/>
  <c r="X32" i="2"/>
  <c r="X24" i="2"/>
  <c r="X31" i="2" s="1"/>
  <c r="X45" i="2" s="1"/>
  <c r="P32" i="2" l="1"/>
  <c r="O25" i="2"/>
  <c r="P24" i="2"/>
  <c r="R32" i="2"/>
  <c r="R24" i="2"/>
  <c r="R31" i="2" s="1"/>
  <c r="R45" i="2" s="1"/>
  <c r="AJ32" i="2" l="1"/>
  <c r="AJ24" i="2"/>
  <c r="AI25" i="2"/>
  <c r="AJ25" i="2"/>
  <c r="P31" i="2"/>
  <c r="O24" i="2"/>
  <c r="O32" i="2"/>
  <c r="O31" i="2" l="1"/>
  <c r="P45" i="2"/>
  <c r="AJ31" i="2"/>
  <c r="O45" i="2" l="1"/>
  <c r="AI31" i="2"/>
  <c r="AI24" i="2"/>
  <c r="AI32" i="2"/>
  <c r="AI45" i="2" l="1"/>
  <c r="AJ45" i="2"/>
  <c r="S46" i="2" l="1"/>
  <c r="S49" i="2" s="1"/>
  <c r="S53" i="2" s="1"/>
  <c r="S52" i="2" s="1"/>
  <c r="S57" i="2" s="1"/>
  <c r="R48" i="2"/>
  <c r="R46" i="2" s="1"/>
  <c r="R49" i="2" s="1"/>
  <c r="R53" i="2" s="1"/>
  <c r="R52" i="2" s="1"/>
  <c r="R57" i="2" s="1"/>
  <c r="Y46" i="2" l="1"/>
  <c r="Y49" i="2" s="1"/>
  <c r="Y53" i="2" s="1"/>
  <c r="Y52" i="2" s="1"/>
  <c r="Y57" i="2" s="1"/>
  <c r="X48" i="2"/>
  <c r="X46" i="2" s="1"/>
  <c r="X49" i="2" s="1"/>
  <c r="X53" i="2" s="1"/>
  <c r="X52" i="2" s="1"/>
  <c r="X57" i="2" s="1"/>
  <c r="V46" i="2"/>
  <c r="V49" i="2" s="1"/>
  <c r="V53" i="2" s="1"/>
  <c r="V52" i="2" s="1"/>
  <c r="V57" i="2" s="1"/>
  <c r="U48" i="2"/>
  <c r="U46" i="2" s="1"/>
  <c r="U49" i="2" s="1"/>
  <c r="U53" i="2" s="1"/>
  <c r="U52" i="2" s="1"/>
  <c r="U57" i="2" s="1"/>
  <c r="AA48" i="2" l="1"/>
  <c r="AA46" i="2" s="1"/>
  <c r="AA49" i="2" s="1"/>
  <c r="AA53" i="2" s="1"/>
  <c r="AA52" i="2" s="1"/>
  <c r="AA57" i="2" s="1"/>
  <c r="AB46" i="2"/>
  <c r="AB49" i="2" s="1"/>
  <c r="AB53" i="2" s="1"/>
  <c r="AB52" i="2" s="1"/>
  <c r="AB57" i="2" s="1"/>
  <c r="P48" i="2"/>
  <c r="O48" i="2" l="1"/>
  <c r="P46" i="2"/>
  <c r="P49" i="2" l="1"/>
  <c r="O46" i="2"/>
  <c r="P53" i="2" l="1"/>
  <c r="O49" i="2"/>
  <c r="O53" i="2" l="1"/>
  <c r="P52" i="2"/>
  <c r="P57" i="2" l="1"/>
  <c r="O52" i="2"/>
  <c r="O57" i="2" l="1"/>
  <c r="AJ58" i="2" l="1"/>
  <c r="AI58" i="2" l="1"/>
  <c r="AJ48" i="2"/>
  <c r="AJ46" i="2" l="1"/>
  <c r="AI48" i="2"/>
  <c r="AJ49" i="2" l="1"/>
  <c r="AI46" i="2"/>
  <c r="AJ53" i="2" l="1"/>
  <c r="AI49" i="2"/>
  <c r="AI53" i="2" l="1"/>
  <c r="AJ52" i="2"/>
  <c r="AJ57" i="2" l="1"/>
  <c r="AI52" i="2"/>
  <c r="AI57" i="2" l="1"/>
</calcChain>
</file>

<file path=xl/sharedStrings.xml><?xml version="1.0" encoding="utf-8"?>
<sst xmlns="http://schemas.openxmlformats.org/spreadsheetml/2006/main" count="297" uniqueCount="171">
  <si>
    <t>Наименование формы</t>
  </si>
  <si>
    <t>ДОХОДЫ И РАСХОДЫ</t>
  </si>
  <si>
    <t>Номер формы</t>
  </si>
  <si>
    <t>ЦО</t>
  </si>
  <si>
    <t>Период</t>
  </si>
  <si>
    <t>Статус</t>
  </si>
  <si>
    <t>за период</t>
  </si>
  <si>
    <t>Единица измерения</t>
  </si>
  <si>
    <t xml:space="preserve">тыс. руб. </t>
  </si>
  <si>
    <t xml:space="preserve"> </t>
  </si>
  <si>
    <t>Код строки</t>
  </si>
  <si>
    <t xml:space="preserve">Наименование </t>
  </si>
  <si>
    <t>План</t>
  </si>
  <si>
    <t>ВСЕГО</t>
  </si>
  <si>
    <t>Общество</t>
  </si>
  <si>
    <t>Филиал</t>
  </si>
  <si>
    <t>3.1.</t>
  </si>
  <si>
    <t>3.2.</t>
  </si>
  <si>
    <t>4.1.</t>
  </si>
  <si>
    <t>4.2.</t>
  </si>
  <si>
    <t>5.1.</t>
  </si>
  <si>
    <t>5.2.</t>
  </si>
  <si>
    <t>6.1.</t>
  </si>
  <si>
    <t>6.2.</t>
  </si>
  <si>
    <t>7.1.</t>
  </si>
  <si>
    <t>7.2.</t>
  </si>
  <si>
    <t>1.</t>
  </si>
  <si>
    <t>Выручка от реализации продукции (услуг)</t>
  </si>
  <si>
    <t>Выручка от сдачи теплоэнергетического имущества в аренду</t>
  </si>
  <si>
    <t>9.1.</t>
  </si>
  <si>
    <t>2.</t>
  </si>
  <si>
    <t>Выручка от финансирования инвестиционной деятельности</t>
  </si>
  <si>
    <t>3.</t>
  </si>
  <si>
    <t>Выручка по договорам генерального подряда</t>
  </si>
  <si>
    <t>4.</t>
  </si>
  <si>
    <t>Выручка от оказания консультационных услуг ДЗО</t>
  </si>
  <si>
    <t>5.</t>
  </si>
  <si>
    <t>Выручка по теплоэнергетике</t>
  </si>
  <si>
    <t>9.2.</t>
  </si>
  <si>
    <t>Выручка от реализации тепловой энергии</t>
  </si>
  <si>
    <t>Выручка от реализации услуг по горячему водоснабжению</t>
  </si>
  <si>
    <t>6.</t>
  </si>
  <si>
    <t>Выручка от реализации продукции/услуг по прочим видам деятельности</t>
  </si>
  <si>
    <t>Себестоимость реализованной продукции (услуг)</t>
  </si>
  <si>
    <t>Себестоимость от сдачи в аренду  и субаренды теплоэнергетического оборудования</t>
  </si>
  <si>
    <t>Себестоимость от финансирования инвестиционной деятельности</t>
  </si>
  <si>
    <t>Себестоимость услуг по договорам генподряда</t>
  </si>
  <si>
    <t>Себестоимость оказания консультационных услуг ДЗО</t>
  </si>
  <si>
    <t>Себестоимость по теплоэнергетике</t>
  </si>
  <si>
    <t>Себестоимость продукции/услуг по прочим видам деятельности</t>
  </si>
  <si>
    <t>Валовая прибыль</t>
  </si>
  <si>
    <t>От сдачи в аренду и субаренду теплоэнергетического оборудования</t>
  </si>
  <si>
    <t>От финансирования инвестиционной деятельности</t>
  </si>
  <si>
    <t>От услуг по договорам генподряда</t>
  </si>
  <si>
    <t>От оказания консультационных услуг ДЗО</t>
  </si>
  <si>
    <t>От выработки тепловой энергии</t>
  </si>
  <si>
    <t>От продукции/услуг по прочим видам деятельности</t>
  </si>
  <si>
    <t>Коммерческие расходы</t>
  </si>
  <si>
    <t>Управленческие расходы</t>
  </si>
  <si>
    <t>9.5.</t>
  </si>
  <si>
    <t>Материальные расходы</t>
  </si>
  <si>
    <t xml:space="preserve">Расходы на оплату труда </t>
  </si>
  <si>
    <t>Расходы по страховым платежам и обязательному страхованию от несчастных случаев на производстве (НС)</t>
  </si>
  <si>
    <t>Амортизация</t>
  </si>
  <si>
    <t>Прочие расходы</t>
  </si>
  <si>
    <t>Прибыль (убыток) от продаж</t>
  </si>
  <si>
    <t>7.</t>
  </si>
  <si>
    <t>Прочие доходы и расходы</t>
  </si>
  <si>
    <t>Прочие доходы</t>
  </si>
  <si>
    <t>9.7.</t>
  </si>
  <si>
    <t>8.</t>
  </si>
  <si>
    <t>Прибыль (убыток) до налогообложения</t>
  </si>
  <si>
    <t>9.</t>
  </si>
  <si>
    <t>Изменение отложенных налоговых обязательств</t>
  </si>
  <si>
    <t>10.</t>
  </si>
  <si>
    <t>Изменение отложенных налоговых активов</t>
  </si>
  <si>
    <t>11.</t>
  </si>
  <si>
    <t xml:space="preserve">Налог на прибыль </t>
  </si>
  <si>
    <t>Расчетный налог на прибыль (за период)</t>
  </si>
  <si>
    <t xml:space="preserve">Корректировочная сумма по налогу на прибыль за предыдущие периоды </t>
  </si>
  <si>
    <t>12.</t>
  </si>
  <si>
    <t>Единый налог на вмененный доход</t>
  </si>
  <si>
    <t>13.</t>
  </si>
  <si>
    <t>Прочие расходы за счет прибыли</t>
  </si>
  <si>
    <t>14.</t>
  </si>
  <si>
    <t>Чистая прибыль (убыток)</t>
  </si>
  <si>
    <t>15.</t>
  </si>
  <si>
    <t xml:space="preserve">справочно: постоянные налоговые обязательства (активы) </t>
  </si>
  <si>
    <t>Генеральный директор                                                                          Л.М. Богорад</t>
  </si>
  <si>
    <t>АО "Газпром теплоэнерго"</t>
  </si>
  <si>
    <t>в том числе</t>
  </si>
  <si>
    <t>1 квартал</t>
  </si>
  <si>
    <t>2 квартал</t>
  </si>
  <si>
    <t>3 квартал</t>
  </si>
  <si>
    <t>4 квартал</t>
  </si>
  <si>
    <t>1 квартал
(подитог)</t>
  </si>
  <si>
    <t>2 квартал
(подитог)</t>
  </si>
  <si>
    <t>3 квартал
(подитог)</t>
  </si>
  <si>
    <t>4 квартал
(подитог)</t>
  </si>
  <si>
    <t>Контроль</t>
  </si>
  <si>
    <t>Всего</t>
  </si>
  <si>
    <t>2016 г.</t>
  </si>
  <si>
    <t>Ожидаемое исполнение 2015 - план 2016</t>
  </si>
  <si>
    <t>2016 год</t>
  </si>
  <si>
    <t>ФОРМА НЕ ГОТОВА !!!!!</t>
  </si>
  <si>
    <t>Наименование</t>
  </si>
  <si>
    <t>План закупки товаров (работ, услуг)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</si>
  <si>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</si>
  <si>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</si>
  <si>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</si>
  <si>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</si>
  <si>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ОКТМО</t>
  </si>
  <si>
    <t>№ п/п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</si>
  <si>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</si>
  <si>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</si>
  <si>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</si>
  <si>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</si>
  <si>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 (да/нет)</t>
  </si>
  <si>
    <t>Предмет договора</t>
  </si>
  <si>
    <t>Минимально необходимые требования, предъявляемые к закупаемым товарам (работам, услугам)</t>
  </si>
  <si>
    <t>Сведения 
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</si>
  <si>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</si>
  <si>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лота), руб. с НДС</t>
  </si>
  <si>
    <t>График осуществления процедур закупки</t>
  </si>
  <si>
    <t>Код по ОКЕИ</t>
  </si>
  <si>
    <t>Код по ОКТМО</t>
  </si>
  <si>
    <t>наименование</t>
  </si>
  <si>
    <t>Планируемая дата или период размещения извещения о закупке (месяц, год)</t>
  </si>
  <si>
    <t>Срок исполнения договора (месяц, год)</t>
  </si>
  <si>
    <t>ЗАО "МОЭГ"</t>
  </si>
  <si>
    <t>на 2017 год</t>
  </si>
  <si>
    <t>Закрытое акционерное общество "Мособлэнергогаз"
(ЗАО "МОЭГ")</t>
  </si>
  <si>
    <t>143989,  Московская область, г. Балашиха, мкр. Керамик, Железнодорожный проезд, стр.23 Тел./факс: +7(495)522-34-92, Адрес электронной почты: info@moegaz.ru</t>
  </si>
  <si>
    <t>876</t>
  </si>
  <si>
    <t>условная единица</t>
  </si>
  <si>
    <t>Московская область</t>
  </si>
  <si>
    <t>февраль 2017</t>
  </si>
  <si>
    <t>февраль 2018</t>
  </si>
  <si>
    <t>Да</t>
  </si>
  <si>
    <t xml:space="preserve">Открытый запрос предложений </t>
  </si>
  <si>
    <t>Соответствие техническому заданию</t>
  </si>
  <si>
    <t>46424000000/46464000000/46231573000</t>
  </si>
  <si>
    <t>январь 2017</t>
  </si>
  <si>
    <t>январь 2018</t>
  </si>
  <si>
    <t>Нет</t>
  </si>
  <si>
    <t>71.12</t>
  </si>
  <si>
    <t>Единственный поставщик</t>
  </si>
  <si>
    <t>84.25</t>
  </si>
  <si>
    <t>84.25.11.120</t>
  </si>
  <si>
    <t>Проведение аварийно-спасательных работ на объектах : БМК-140  и котельная №7 энергорайон Реутов, ГТУ ТЭЦ с пиковой котельной энергорайон Железнодорожный, ГПУ ТЭЦ с пиковой котельной энергорайон Томилино</t>
  </si>
  <si>
    <t>Опыт оказания услуг, квалификации и материально-технических ресурсов</t>
  </si>
  <si>
    <t>Договор</t>
  </si>
  <si>
    <t>_</t>
  </si>
  <si>
    <t>Открытый запрос предложений</t>
  </si>
  <si>
    <t xml:space="preserve"> Обладать необходимыми профессиональными знаниями, опытом и  репутацией</t>
  </si>
  <si>
    <t>74.20.33.110</t>
  </si>
  <si>
    <t>36.00.2</t>
  </si>
  <si>
    <t>113</t>
  </si>
  <si>
    <t>Оказание услуг по холодному водоснабжению и водоотведению энергорайон Реутов</t>
  </si>
  <si>
    <t>36.00</t>
  </si>
  <si>
    <t>Оказание услуг по холодному водоснабжению и водоотведению энергорайон Томилино</t>
  </si>
  <si>
    <t>в соответствии с договором</t>
  </si>
  <si>
    <t>Разработка рабочей документации на строительство тепловых сетей к школе мкр. "Ольгино парк" по адресу: Московская область, г. Балашиха, ул. Шестая</t>
  </si>
  <si>
    <t xml:space="preserve">Разработка рабочей документации на технологическое присоединение электроприемников до потребителя "Объединенная энергия" энергорайон Томилино </t>
  </si>
  <si>
    <t xml:space="preserve">Разработка рабочей документации на технологическое присоединение электроприемников до потребителя "Миоген Лимитед" энергорайон Томилино </t>
  </si>
  <si>
    <t>УТВЕРЖДАЮ</t>
  </si>
  <si>
    <t>Председатель ЦОУЗ</t>
  </si>
  <si>
    <t>Е.Н. Евграфов</t>
  </si>
  <si>
    <t>29 декабря 2016 года</t>
  </si>
  <si>
    <t>Приложение № 1                                                                       к протоколу заседания ЦОУЗ</t>
  </si>
  <si>
    <r>
      <t>м</t>
    </r>
    <r>
      <rPr>
        <vertAlign val="superscript"/>
        <sz val="12"/>
        <color indexed="8"/>
        <rFont val="Calibri"/>
        <family val="2"/>
        <charset val="204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</si>
</sst>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0.0"/>
    <numFmt numFmtId="169" formatCode="_-* #,##0_$_-;\-* #,##0_$_-;_-* &quot;-&quot;_$_-;_-@_-"/>
    <numFmt numFmtId="170" formatCode="_-* #,##0.00_$_-;\-* #,##0.00_$_-;_-* &quot;-&quot;??_$_-;_-@_-"/>
    <numFmt numFmtId="171" formatCode="&quot;$&quot;#,##0_);[Red]\(&quot;$&quot;#,##0\)"/>
    <numFmt numFmtId="172" formatCode="_-* #,##0.00&quot;$&quot;_-;\-* #,##0.00&quot;$&quot;_-;_-* &quot;-&quot;??&quot;$&quot;_-;_-@_-"/>
    <numFmt numFmtId="173" formatCode="General_)"/>
    <numFmt numFmtId="174" formatCode="_(&quot;$&quot;* #,##0.00_);_(&quot;$&quot;* \(#,##0.00\);_(&quot;$&quot;* &quot;-&quot;??_);_(@_)"/>
    <numFmt numFmtId="175" formatCode="#,##0\т"/>
    <numFmt numFmtId="176" formatCode="_(* #,##0.00_);_(* \(#,##0.00\);_(* &quot;-&quot;??_);_(@_)"/>
    <numFmt numFmtId="177" formatCode="&quot;€&quot;#,##0;\-&quot;€&quot;#,##0"/>
    <numFmt numFmtId="178" formatCode="0.0000000"/>
    <numFmt numFmtId="179" formatCode="[$-419]General"/>
  </numFmts>
  <fonts count="8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MS Sans Serif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0"/>
      <color indexed="12"/>
      <name val="Arial Cyr"/>
    </font>
    <font>
      <sz val="10"/>
      <color rgb="FFFF0000"/>
      <name val="Arial Cyr"/>
      <charset val="204"/>
    </font>
    <font>
      <b/>
      <sz val="10"/>
      <name val="Arial Cyr"/>
      <charset val="204"/>
    </font>
    <font>
      <sz val="11"/>
      <color rgb="FFFF0000"/>
      <name val="Arial Cyr"/>
      <family val="2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Arial Cyr"/>
      <charset val="204"/>
    </font>
    <font>
      <b/>
      <sz val="16"/>
      <name val="Arial Cyr"/>
      <charset val="204"/>
    </font>
    <font>
      <b/>
      <sz val="15"/>
      <name val="Arial Cyr"/>
      <charset val="204"/>
    </font>
    <font>
      <sz val="8"/>
      <color rgb="FFFF0000"/>
      <name val="Arial Cyr"/>
      <charset val="204"/>
    </font>
    <font>
      <u/>
      <sz val="11"/>
      <color theme="10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1"/>
      <charset val="204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u/>
      <sz val="10"/>
      <color indexed="12"/>
      <name val="Arial Cyr"/>
      <charset val="204"/>
    </font>
    <font>
      <u/>
      <sz val="10"/>
      <color theme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0"/>
      <color indexed="8"/>
      <name val="Arial Cyr"/>
      <charset val="204"/>
    </font>
    <font>
      <sz val="8"/>
      <name val="Arial"/>
      <family val="2"/>
      <charset val="204"/>
    </font>
    <font>
      <b/>
      <sz val="10"/>
      <color indexed="10"/>
      <name val="Arial Cyr"/>
      <charset val="204"/>
    </font>
    <font>
      <b/>
      <sz val="12"/>
      <color indexed="12"/>
      <name val="Arial Cyr"/>
      <charset val="204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family val="1"/>
      <charset val="204"/>
    </font>
    <font>
      <b/>
      <i/>
      <sz val="10"/>
      <color indexed="8"/>
      <name val="Calibri"/>
      <family val="2"/>
      <charset val="204"/>
    </font>
    <font>
      <sz val="10"/>
      <name val="Arial Narrow"/>
      <family val="2"/>
      <charset val="204"/>
    </font>
    <font>
      <sz val="10"/>
      <name val="NTHarmonica"/>
    </font>
    <font>
      <sz val="14"/>
      <color indexed="9"/>
      <name val="Arial Cyr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 Cyr"/>
      <charset val="204"/>
    </font>
    <font>
      <b/>
      <sz val="8"/>
      <color rgb="FFFF0000"/>
      <name val="Arial Cyr"/>
      <charset val="204"/>
    </font>
    <font>
      <b/>
      <sz val="11"/>
      <name val="Calibri"/>
      <family val="2"/>
      <charset val="204"/>
      <scheme val="minor"/>
    </font>
    <font>
      <b/>
      <sz val="11"/>
      <color rgb="FF0000FF"/>
      <name val="Arial Cyr"/>
      <family val="2"/>
      <charset val="204"/>
    </font>
    <font>
      <sz val="10"/>
      <color rgb="FF0000FF"/>
      <name val="Arial Cyr"/>
      <family val="2"/>
      <charset val="204"/>
    </font>
    <font>
      <b/>
      <sz val="10"/>
      <color rgb="FF0000FF"/>
      <name val="Arial Cyr"/>
      <family val="2"/>
      <charset val="204"/>
    </font>
    <font>
      <b/>
      <sz val="10"/>
      <color rgb="FF0000FF"/>
      <name val="Arial Cyr"/>
      <charset val="204"/>
    </font>
    <font>
      <sz val="11"/>
      <color rgb="FF0000FF"/>
      <name val="Calibri"/>
      <family val="2"/>
      <charset val="204"/>
      <scheme val="minor"/>
    </font>
    <font>
      <sz val="10"/>
      <color rgb="FF0000FF"/>
      <name val="Arial Cyr"/>
      <charset val="204"/>
    </font>
    <font>
      <sz val="11"/>
      <color rgb="FF0000FF"/>
      <name val="Arial Cyr"/>
      <family val="2"/>
      <charset val="204"/>
    </font>
    <font>
      <sz val="11"/>
      <color rgb="FF0000FF"/>
      <name val="Arial Cyr"/>
      <charset val="204"/>
    </font>
    <font>
      <b/>
      <sz val="20"/>
      <color rgb="FFFF00FF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2"/>
      <color indexed="8"/>
      <name val="Times New Roman"/>
      <family val="2"/>
      <charset val="204"/>
    </font>
    <font>
      <sz val="20"/>
      <name val="Impact"/>
      <family val="2"/>
      <charset val="204"/>
    </font>
    <font>
      <sz val="10"/>
      <name val="Verdana"/>
      <family val="2"/>
      <charset val="204"/>
    </font>
    <font>
      <u/>
      <sz val="10"/>
      <color indexed="12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2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6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u/>
      <sz val="16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vertAlign val="superscript"/>
      <sz val="12"/>
      <color indexed="8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61">
    <xf numFmtId="0" fontId="0" fillId="0" borderId="0"/>
    <xf numFmtId="166" fontId="1" fillId="0" borderId="0" applyFont="0" applyFill="0" applyBorder="0" applyAlignment="0" applyProtection="0"/>
    <xf numFmtId="0" fontId="4" fillId="0" borderId="0"/>
    <xf numFmtId="0" fontId="1" fillId="0" borderId="0"/>
    <xf numFmtId="9" fontId="14" fillId="0" borderId="0" applyFont="0" applyFill="0" applyBorder="0" applyAlignment="0" applyProtection="0"/>
    <xf numFmtId="0" fontId="14" fillId="0" borderId="0"/>
    <xf numFmtId="0" fontId="19" fillId="0" borderId="0" applyNumberFormat="0" applyFill="0" applyBorder="0" applyAlignment="0" applyProtection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14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14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26">
      <protection locked="0"/>
    </xf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3" fillId="0" borderId="0"/>
    <xf numFmtId="0" fontId="24" fillId="0" borderId="0"/>
    <xf numFmtId="0" fontId="23" fillId="0" borderId="0"/>
    <xf numFmtId="0" fontId="25" fillId="0" borderId="0"/>
    <xf numFmtId="0" fontId="26" fillId="0" borderId="0"/>
    <xf numFmtId="0" fontId="27" fillId="0" borderId="0" applyNumberFormat="0">
      <alignment horizontal="left"/>
    </xf>
    <xf numFmtId="173" fontId="2" fillId="0" borderId="27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0" fontId="32" fillId="0" borderId="0" applyBorder="0">
      <alignment horizontal="center" vertical="center" wrapText="1"/>
    </xf>
    <xf numFmtId="0" fontId="33" fillId="0" borderId="0">
      <alignment vertical="top"/>
    </xf>
    <xf numFmtId="0" fontId="34" fillId="0" borderId="28" applyBorder="0">
      <alignment horizontal="center" vertical="center" wrapText="1"/>
    </xf>
    <xf numFmtId="173" fontId="8" fillId="7" borderId="27"/>
    <xf numFmtId="4" fontId="35" fillId="8" borderId="11" applyBorder="0">
      <alignment horizontal="right"/>
    </xf>
    <xf numFmtId="0" fontId="22" fillId="0" borderId="0"/>
    <xf numFmtId="0" fontId="23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2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22" fillId="0" borderId="0"/>
    <xf numFmtId="0" fontId="23" fillId="0" borderId="0"/>
    <xf numFmtId="0" fontId="38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4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2" fillId="0" borderId="0"/>
    <xf numFmtId="0" fontId="40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3" fillId="0" borderId="0"/>
    <xf numFmtId="0" fontId="23" fillId="0" borderId="0"/>
    <xf numFmtId="0" fontId="22" fillId="0" borderId="0"/>
    <xf numFmtId="0" fontId="38" fillId="0" borderId="0">
      <alignment horizontal="left"/>
    </xf>
    <xf numFmtId="0" fontId="22" fillId="0" borderId="0"/>
    <xf numFmtId="0" fontId="14" fillId="0" borderId="0"/>
    <xf numFmtId="0" fontId="4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44" fillId="8" borderId="9" applyNumberFormat="0" applyBorder="0" applyAlignment="0">
      <alignment vertical="center"/>
      <protection locked="0"/>
    </xf>
    <xf numFmtId="9" fontId="2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0" fillId="0" borderId="0"/>
    <xf numFmtId="0" fontId="20" fillId="0" borderId="0"/>
    <xf numFmtId="0" fontId="21" fillId="0" borderId="0"/>
    <xf numFmtId="175" fontId="46" fillId="0" borderId="0"/>
    <xf numFmtId="164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4" fontId="4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176" fontId="22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14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45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" fontId="35" fillId="9" borderId="0" applyBorder="0">
      <alignment horizontal="right"/>
    </xf>
    <xf numFmtId="4" fontId="35" fillId="9" borderId="29" applyBorder="0">
      <alignment horizontal="right"/>
    </xf>
    <xf numFmtId="4" fontId="35" fillId="9" borderId="11" applyFont="0" applyBorder="0">
      <alignment horizontal="right"/>
    </xf>
    <xf numFmtId="165" fontId="14" fillId="0" borderId="0">
      <protection locked="0"/>
    </xf>
    <xf numFmtId="0" fontId="22" fillId="0" borderId="0"/>
    <xf numFmtId="0" fontId="1" fillId="0" borderId="0"/>
    <xf numFmtId="0" fontId="22" fillId="0" borderId="0"/>
    <xf numFmtId="0" fontId="63" fillId="0" borderId="0"/>
    <xf numFmtId="0" fontId="42" fillId="0" borderId="0"/>
    <xf numFmtId="0" fontId="38" fillId="0" borderId="0">
      <alignment horizontal="left"/>
    </xf>
    <xf numFmtId="0" fontId="1" fillId="0" borderId="0"/>
    <xf numFmtId="9" fontId="4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41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42" fillId="0" borderId="11">
      <alignment horizontal="center"/>
    </xf>
    <xf numFmtId="0" fontId="14" fillId="0" borderId="0">
      <alignment vertical="top"/>
    </xf>
    <xf numFmtId="0" fontId="42" fillId="0" borderId="11">
      <alignment horizontal="center"/>
    </xf>
    <xf numFmtId="0" fontId="42" fillId="0" borderId="0">
      <alignment vertical="top"/>
    </xf>
    <xf numFmtId="0" fontId="33" fillId="0" borderId="0">
      <alignment vertical="top"/>
    </xf>
    <xf numFmtId="0" fontId="65" fillId="0" borderId="0">
      <alignment vertical="top"/>
    </xf>
    <xf numFmtId="0" fontId="14" fillId="0" borderId="0"/>
    <xf numFmtId="0" fontId="42" fillId="0" borderId="0">
      <alignment horizontal="right" vertical="top" wrapText="1"/>
    </xf>
    <xf numFmtId="0" fontId="42" fillId="0" borderId="0"/>
    <xf numFmtId="0" fontId="14" fillId="0" borderId="0"/>
    <xf numFmtId="0" fontId="14" fillId="0" borderId="0"/>
    <xf numFmtId="0" fontId="42" fillId="0" borderId="0"/>
    <xf numFmtId="0" fontId="42" fillId="0" borderId="0"/>
    <xf numFmtId="0" fontId="14" fillId="0" borderId="0"/>
    <xf numFmtId="0" fontId="14" fillId="0" borderId="0"/>
    <xf numFmtId="0" fontId="42" fillId="0" borderId="0"/>
    <xf numFmtId="0" fontId="42" fillId="0" borderId="11">
      <alignment horizontal="center" wrapText="1"/>
    </xf>
    <xf numFmtId="0" fontId="14" fillId="0" borderId="0">
      <alignment vertical="top"/>
    </xf>
    <xf numFmtId="0" fontId="66" fillId="0" borderId="11">
      <alignment horizontal="center" vertical="top"/>
    </xf>
    <xf numFmtId="0" fontId="66" fillId="0" borderId="11">
      <alignment horizontal="center" vertical="center"/>
    </xf>
    <xf numFmtId="0" fontId="1" fillId="0" borderId="0"/>
    <xf numFmtId="0" fontId="1" fillId="0" borderId="0"/>
    <xf numFmtId="0" fontId="22" fillId="0" borderId="0"/>
    <xf numFmtId="0" fontId="1" fillId="0" borderId="0"/>
    <xf numFmtId="0" fontId="23" fillId="0" borderId="0"/>
    <xf numFmtId="0" fontId="23" fillId="0" borderId="0"/>
    <xf numFmtId="0" fontId="22" fillId="0" borderId="0"/>
    <xf numFmtId="0" fontId="1" fillId="0" borderId="0"/>
    <xf numFmtId="0" fontId="42" fillId="0" borderId="0"/>
    <xf numFmtId="0" fontId="42" fillId="0" borderId="11">
      <alignment horizontal="center" wrapText="1"/>
    </xf>
    <xf numFmtId="9" fontId="22" fillId="0" borderId="0" applyFont="0" applyFill="0" applyBorder="0" applyAlignment="0" applyProtection="0"/>
    <xf numFmtId="0" fontId="42" fillId="0" borderId="11">
      <alignment horizontal="center"/>
    </xf>
    <xf numFmtId="0" fontId="42" fillId="0" borderId="11">
      <alignment horizontal="center" wrapText="1"/>
    </xf>
    <xf numFmtId="0" fontId="14" fillId="0" borderId="0"/>
    <xf numFmtId="0" fontId="21" fillId="0" borderId="0"/>
    <xf numFmtId="0" fontId="42" fillId="0" borderId="0">
      <alignment horizontal="center"/>
    </xf>
    <xf numFmtId="176" fontId="45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42" fillId="0" borderId="0">
      <alignment horizontal="left" vertical="top"/>
    </xf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36" fillId="0" borderId="0"/>
    <xf numFmtId="0" fontId="36" fillId="0" borderId="0"/>
    <xf numFmtId="0" fontId="36" fillId="0" borderId="0"/>
    <xf numFmtId="0" fontId="22" fillId="0" borderId="0"/>
    <xf numFmtId="0" fontId="62" fillId="0" borderId="0"/>
    <xf numFmtId="0" fontId="68" fillId="0" borderId="0"/>
    <xf numFmtId="0" fontId="36" fillId="0" borderId="0"/>
    <xf numFmtId="0" fontId="36" fillId="0" borderId="0"/>
    <xf numFmtId="0" fontId="41" fillId="0" borderId="0"/>
    <xf numFmtId="0" fontId="69" fillId="0" borderId="0"/>
    <xf numFmtId="179" fontId="70" fillId="0" borderId="0" applyBorder="0" applyProtection="0"/>
    <xf numFmtId="179" fontId="71" fillId="0" borderId="0" applyBorder="0" applyProtection="0"/>
    <xf numFmtId="0" fontId="38" fillId="0" borderId="0">
      <alignment horizontal="left"/>
    </xf>
    <xf numFmtId="0" fontId="63" fillId="0" borderId="0">
      <alignment horizontal="left"/>
    </xf>
    <xf numFmtId="0" fontId="1" fillId="0" borderId="0"/>
    <xf numFmtId="0" fontId="36" fillId="0" borderId="0"/>
    <xf numFmtId="9" fontId="4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1" fillId="0" borderId="0"/>
    <xf numFmtId="0" fontId="20" fillId="0" borderId="0"/>
    <xf numFmtId="166" fontId="7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73" fillId="0" borderId="0" applyFont="0" applyFill="0" applyBorder="0" applyAlignment="0" applyProtection="0"/>
    <xf numFmtId="166" fontId="7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2" fillId="0" borderId="0"/>
    <xf numFmtId="9" fontId="22" fillId="0" borderId="0" applyFont="0" applyFill="0" applyBorder="0" applyAlignment="0" applyProtection="0"/>
    <xf numFmtId="166" fontId="48" fillId="0" borderId="0" applyFont="0" applyFill="0" applyBorder="0" applyAlignment="0" applyProtection="0"/>
    <xf numFmtId="0" fontId="23" fillId="0" borderId="0"/>
    <xf numFmtId="0" fontId="36" fillId="0" borderId="0"/>
    <xf numFmtId="166" fontId="23" fillId="0" borderId="0" applyFont="0" applyFill="0" applyBorder="0" applyAlignment="0" applyProtection="0"/>
    <xf numFmtId="0" fontId="22" fillId="0" borderId="0"/>
    <xf numFmtId="0" fontId="22" fillId="0" borderId="0"/>
    <xf numFmtId="0" fontId="38" fillId="0" borderId="0">
      <alignment horizontal="left"/>
    </xf>
    <xf numFmtId="0" fontId="78" fillId="0" borderId="0"/>
    <xf numFmtId="0" fontId="72" fillId="0" borderId="0"/>
    <xf numFmtId="0" fontId="1" fillId="0" borderId="0"/>
  </cellStyleXfs>
  <cellXfs count="214">
    <xf numFmtId="0" fontId="0" fillId="0" borderId="0" xfId="0"/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67" fontId="5" fillId="2" borderId="0" xfId="2" applyNumberFormat="1" applyFont="1" applyFill="1" applyAlignment="1" applyProtection="1">
      <alignment horizontal="left" vertical="center"/>
      <protection locked="0"/>
    </xf>
    <xf numFmtId="167" fontId="6" fillId="0" borderId="0" xfId="2" applyNumberFormat="1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0" borderId="0" xfId="3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67" fontId="5" fillId="0" borderId="0" xfId="2" applyNumberFormat="1" applyFont="1" applyFill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horizontal="center" vertical="center" wrapText="1"/>
    </xf>
    <xf numFmtId="0" fontId="0" fillId="4" borderId="11" xfId="0" applyFont="1" applyFill="1" applyBorder="1" applyAlignment="1" applyProtection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vertical="center"/>
      <protection locked="0"/>
    </xf>
    <xf numFmtId="0" fontId="6" fillId="5" borderId="18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/>
      <protection locked="0"/>
    </xf>
    <xf numFmtId="0" fontId="6" fillId="5" borderId="20" xfId="0" applyFont="1" applyFill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4" fontId="6" fillId="4" borderId="11" xfId="0" applyNumberFormat="1" applyFont="1" applyFill="1" applyBorder="1" applyAlignment="1" applyProtection="1">
      <alignment horizontal="right" vertical="center"/>
    </xf>
    <xf numFmtId="4" fontId="6" fillId="0" borderId="11" xfId="0" applyNumberFormat="1" applyFont="1" applyBorder="1" applyAlignment="1" applyProtection="1">
      <alignment horizontal="right" vertical="center"/>
    </xf>
    <xf numFmtId="0" fontId="0" fillId="5" borderId="18" xfId="0" applyFon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 applyProtection="1">
      <alignment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3" fillId="5" borderId="20" xfId="0" applyFont="1" applyFill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4" fontId="15" fillId="4" borderId="11" xfId="0" applyNumberFormat="1" applyFont="1" applyFill="1" applyBorder="1" applyAlignment="1" applyProtection="1">
      <alignment horizontal="right" vertical="center"/>
    </xf>
    <xf numFmtId="4" fontId="2" fillId="0" borderId="17" xfId="0" applyNumberFormat="1" applyFont="1" applyFill="1" applyBorder="1" applyAlignment="1" applyProtection="1">
      <alignment horizontal="right" vertical="center"/>
    </xf>
    <xf numFmtId="4" fontId="15" fillId="0" borderId="11" xfId="0" applyNumberFormat="1" applyFont="1" applyBorder="1" applyAlignment="1" applyProtection="1">
      <alignment horizontal="right" vertical="center"/>
    </xf>
    <xf numFmtId="0" fontId="0" fillId="5" borderId="19" xfId="0" applyFont="1" applyFill="1" applyBorder="1" applyAlignment="1" applyProtection="1">
      <alignment horizontal="right"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2" fillId="5" borderId="19" xfId="0" applyFont="1" applyFill="1" applyBorder="1" applyAlignment="1" applyProtection="1">
      <alignment vertical="center"/>
      <protection locked="0"/>
    </xf>
    <xf numFmtId="0" fontId="2" fillId="5" borderId="20" xfId="0" applyFont="1" applyFill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0" fontId="0" fillId="5" borderId="20" xfId="0" applyFont="1" applyFill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4" fontId="6" fillId="0" borderId="17" xfId="0" applyNumberFormat="1" applyFont="1" applyFill="1" applyBorder="1" applyAlignment="1" applyProtection="1">
      <alignment horizontal="right" vertical="center"/>
    </xf>
    <xf numFmtId="0" fontId="2" fillId="5" borderId="18" xfId="0" applyFont="1" applyFill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" fillId="0" borderId="0" xfId="3" applyProtection="1">
      <protection locked="0"/>
    </xf>
    <xf numFmtId="166" fontId="6" fillId="0" borderId="19" xfId="1" applyFont="1" applyFill="1" applyBorder="1" applyAlignment="1" applyProtection="1">
      <alignment vertical="center"/>
      <protection locked="0"/>
    </xf>
    <xf numFmtId="166" fontId="2" fillId="0" borderId="19" xfId="1" applyFont="1" applyFill="1" applyBorder="1" applyAlignment="1" applyProtection="1">
      <alignment vertical="center"/>
      <protection locked="0"/>
    </xf>
    <xf numFmtId="4" fontId="6" fillId="6" borderId="11" xfId="0" applyNumberFormat="1" applyFont="1" applyFill="1" applyBorder="1" applyAlignment="1" applyProtection="1">
      <alignment horizontal="right" vertical="center"/>
    </xf>
    <xf numFmtId="0" fontId="6" fillId="6" borderId="17" xfId="0" applyFont="1" applyFill="1" applyBorder="1" applyAlignment="1" applyProtection="1">
      <alignment vertical="center"/>
      <protection locked="0"/>
    </xf>
    <xf numFmtId="4" fontId="2" fillId="0" borderId="17" xfId="0" applyNumberFormat="1" applyFont="1" applyFill="1" applyBorder="1" applyAlignment="1" applyProtection="1">
      <alignment horizontal="right" vertical="center"/>
      <protection locked="0"/>
    </xf>
    <xf numFmtId="16" fontId="6" fillId="5" borderId="18" xfId="0" applyNumberFormat="1" applyFont="1" applyFill="1" applyBorder="1" applyAlignment="1" applyProtection="1">
      <alignment vertical="center"/>
      <protection locked="0"/>
    </xf>
    <xf numFmtId="4" fontId="6" fillId="0" borderId="11" xfId="0" applyNumberFormat="1" applyFont="1" applyFill="1" applyBorder="1" applyAlignment="1" applyProtection="1">
      <alignment horizontal="right" vertical="center"/>
    </xf>
    <xf numFmtId="16" fontId="6" fillId="5" borderId="21" xfId="0" applyNumberFormat="1" applyFont="1" applyFill="1" applyBorder="1" applyAlignment="1" applyProtection="1">
      <alignment vertical="center"/>
      <protection locked="0"/>
    </xf>
    <xf numFmtId="0" fontId="6" fillId="5" borderId="22" xfId="0" applyFont="1" applyFill="1" applyBorder="1" applyAlignment="1" applyProtection="1">
      <alignment vertical="center"/>
      <protection locked="0"/>
    </xf>
    <xf numFmtId="0" fontId="6" fillId="5" borderId="23" xfId="0" applyFont="1" applyFill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166" fontId="6" fillId="0" borderId="22" xfId="1" applyFont="1" applyFill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4" fontId="15" fillId="4" borderId="25" xfId="0" applyNumberFormat="1" applyFont="1" applyFill="1" applyBorder="1" applyAlignment="1" applyProtection="1">
      <alignment horizontal="right" vertical="center"/>
    </xf>
    <xf numFmtId="4" fontId="6" fillId="0" borderId="24" xfId="0" applyNumberFormat="1" applyFont="1" applyFill="1" applyBorder="1" applyAlignment="1" applyProtection="1">
      <alignment horizontal="right" vertical="center"/>
      <protection locked="0"/>
    </xf>
    <xf numFmtId="166" fontId="2" fillId="0" borderId="0" xfId="1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center" vertical="top"/>
      <protection locked="0"/>
    </xf>
    <xf numFmtId="0" fontId="17" fillId="0" borderId="0" xfId="5" applyFont="1" applyFill="1" applyAlignment="1" applyProtection="1">
      <alignment vertical="center"/>
      <protection locked="0"/>
    </xf>
    <xf numFmtId="0" fontId="2" fillId="0" borderId="0" xfId="5" applyFont="1" applyFill="1" applyAlignment="1" applyProtection="1">
      <alignment vertical="center"/>
      <protection locked="0"/>
    </xf>
    <xf numFmtId="49" fontId="2" fillId="0" borderId="0" xfId="5" applyNumberFormat="1" applyFont="1" applyFill="1" applyAlignment="1" applyProtection="1">
      <alignment horizontal="left" vertical="center"/>
      <protection locked="0"/>
    </xf>
    <xf numFmtId="0" fontId="13" fillId="0" borderId="0" xfId="3" applyFont="1" applyFill="1" applyProtection="1"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6" applyFill="1" applyProtection="1">
      <protection locked="0"/>
    </xf>
    <xf numFmtId="4" fontId="2" fillId="0" borderId="0" xfId="0" applyNumberFormat="1" applyFont="1" applyFill="1" applyAlignment="1" applyProtection="1">
      <alignment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/>
    </xf>
    <xf numFmtId="4" fontId="6" fillId="0" borderId="17" xfId="0" applyNumberFormat="1" applyFont="1" applyBorder="1" applyAlignment="1" applyProtection="1">
      <alignment horizontal="right" vertical="center"/>
    </xf>
    <xf numFmtId="4" fontId="15" fillId="0" borderId="17" xfId="0" applyNumberFormat="1" applyFont="1" applyBorder="1" applyAlignment="1" applyProtection="1">
      <alignment horizontal="right" vertical="center"/>
    </xf>
    <xf numFmtId="4" fontId="6" fillId="6" borderId="17" xfId="0" applyNumberFormat="1" applyFont="1" applyFill="1" applyBorder="1" applyAlignment="1" applyProtection="1">
      <alignment horizontal="right" vertical="center"/>
    </xf>
    <xf numFmtId="0" fontId="2" fillId="0" borderId="11" xfId="0" applyFont="1" applyBorder="1" applyAlignment="1" applyProtection="1">
      <alignment vertical="center"/>
      <protection locked="0"/>
    </xf>
    <xf numFmtId="4" fontId="2" fillId="0" borderId="11" xfId="0" applyNumberFormat="1" applyFont="1" applyFill="1" applyBorder="1" applyAlignment="1" applyProtection="1">
      <alignment horizontal="right" vertical="center"/>
    </xf>
    <xf numFmtId="0" fontId="2" fillId="0" borderId="11" xfId="0" applyFont="1" applyFill="1" applyBorder="1" applyAlignment="1" applyProtection="1">
      <alignment vertical="center"/>
      <protection locked="0"/>
    </xf>
    <xf numFmtId="0" fontId="1" fillId="0" borderId="11" xfId="3" applyBorder="1" applyProtection="1">
      <protection locked="0"/>
    </xf>
    <xf numFmtId="4" fontId="6" fillId="0" borderId="11" xfId="0" applyNumberFormat="1" applyFont="1" applyFill="1" applyBorder="1" applyAlignment="1" applyProtection="1">
      <alignment horizontal="right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52" fillId="0" borderId="11" xfId="0" applyFont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vertical="center"/>
      <protection locked="0"/>
    </xf>
    <xf numFmtId="0" fontId="54" fillId="0" borderId="0" xfId="0" applyFont="1" applyFill="1" applyBorder="1" applyAlignment="1" applyProtection="1">
      <alignment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54" fillId="0" borderId="0" xfId="0" applyFont="1" applyFill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center" vertical="center"/>
      <protection locked="0"/>
    </xf>
    <xf numFmtId="4" fontId="53" fillId="0" borderId="0" xfId="0" applyNumberFormat="1" applyFont="1" applyAlignment="1" applyProtection="1">
      <alignment horizontal="center" vertical="center"/>
      <protection locked="0"/>
    </xf>
    <xf numFmtId="0" fontId="54" fillId="0" borderId="0" xfId="0" applyFont="1" applyFill="1" applyAlignment="1" applyProtection="1">
      <alignment horizontal="center" vertical="center"/>
      <protection locked="0"/>
    </xf>
    <xf numFmtId="0" fontId="57" fillId="0" borderId="0" xfId="3" applyFont="1" applyAlignment="1" applyProtection="1">
      <alignment horizontal="center"/>
      <protection locked="0"/>
    </xf>
    <xf numFmtId="0" fontId="58" fillId="0" borderId="0" xfId="0" applyFont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vertical="center"/>
      <protection locked="0"/>
    </xf>
    <xf numFmtId="4" fontId="59" fillId="0" borderId="0" xfId="0" applyNumberFormat="1" applyFont="1" applyAlignment="1" applyProtection="1">
      <alignment horizontal="center" vertical="center"/>
    </xf>
    <xf numFmtId="4" fontId="60" fillId="0" borderId="0" xfId="0" applyNumberFormat="1" applyFont="1" applyAlignment="1" applyProtection="1">
      <alignment horizontal="center" vertical="center"/>
      <protection locked="0"/>
    </xf>
    <xf numFmtId="0" fontId="75" fillId="0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right" vertical="center" wrapText="1"/>
    </xf>
    <xf numFmtId="0" fontId="75" fillId="0" borderId="0" xfId="0" applyFont="1" applyFill="1" applyBorder="1" applyAlignment="1">
      <alignment horizontal="center" wrapText="1"/>
    </xf>
    <xf numFmtId="0" fontId="79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49" fontId="75" fillId="0" borderId="11" xfId="0" applyNumberFormat="1" applyFont="1" applyFill="1" applyBorder="1" applyAlignment="1">
      <alignment horizontal="center" vertical="center" wrapText="1"/>
    </xf>
    <xf numFmtId="49" fontId="75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75" fillId="0" borderId="11" xfId="0" applyFont="1" applyFill="1" applyBorder="1" applyAlignment="1">
      <alignment horizontal="justify" vertical="top" wrapText="1"/>
    </xf>
    <xf numFmtId="0" fontId="84" fillId="0" borderId="11" xfId="0" applyNumberFormat="1" applyFont="1" applyFill="1" applyBorder="1" applyAlignment="1">
      <alignment horizontal="center" vertical="center" wrapText="1"/>
    </xf>
    <xf numFmtId="0" fontId="75" fillId="0" borderId="11" xfId="0" applyFont="1" applyFill="1" applyBorder="1" applyAlignment="1" applyProtection="1">
      <alignment horizontal="center" vertical="center" wrapText="1"/>
      <protection locked="0"/>
    </xf>
    <xf numFmtId="4" fontId="75" fillId="0" borderId="11" xfId="0" applyNumberFormat="1" applyFont="1" applyFill="1" applyBorder="1" applyAlignment="1">
      <alignment horizontal="center" vertical="center" wrapText="1"/>
    </xf>
    <xf numFmtId="49" fontId="85" fillId="0" borderId="11" xfId="0" applyNumberFormat="1" applyFont="1" applyFill="1" applyBorder="1" applyAlignment="1">
      <alignment horizontal="center" vertical="center" wrapText="1"/>
    </xf>
    <xf numFmtId="0" fontId="85" fillId="0" borderId="11" xfId="0" applyFont="1" applyFill="1" applyBorder="1" applyAlignment="1" applyProtection="1">
      <alignment horizontal="left" vertical="center" wrapText="1"/>
      <protection locked="0"/>
    </xf>
    <xf numFmtId="49" fontId="75" fillId="0" borderId="11" xfId="0" applyNumberFormat="1" applyFont="1" applyFill="1" applyBorder="1" applyAlignment="1">
      <alignment horizontal="center" vertical="top" wrapText="1"/>
    </xf>
    <xf numFmtId="0" fontId="75" fillId="0" borderId="11" xfId="0" applyFont="1" applyFill="1" applyBorder="1" applyAlignment="1">
      <alignment horizontal="center" vertical="top" wrapText="1"/>
    </xf>
    <xf numFmtId="0" fontId="85" fillId="0" borderId="11" xfId="0" applyFont="1" applyFill="1" applyBorder="1" applyAlignment="1">
      <alignment vertical="center" wrapText="1"/>
    </xf>
    <xf numFmtId="0" fontId="84" fillId="0" borderId="11" xfId="0" applyNumberFormat="1" applyFont="1" applyFill="1" applyBorder="1" applyAlignment="1">
      <alignment horizontal="center" vertical="top" wrapText="1"/>
    </xf>
    <xf numFmtId="0" fontId="75" fillId="0" borderId="11" xfId="0" applyFont="1" applyFill="1" applyBorder="1" applyAlignment="1" applyProtection="1">
      <alignment horizontal="center" vertical="top" wrapText="1"/>
      <protection locked="0"/>
    </xf>
    <xf numFmtId="0" fontId="84" fillId="0" borderId="11" xfId="0" applyNumberFormat="1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horizontal="left" vertical="center" wrapText="1"/>
    </xf>
    <xf numFmtId="0" fontId="75" fillId="0" borderId="11" xfId="0" applyFont="1" applyFill="1" applyBorder="1" applyAlignment="1">
      <alignment horizontal="left" vertical="top" wrapText="1"/>
    </xf>
    <xf numFmtId="0" fontId="85" fillId="0" borderId="11" xfId="0" applyFont="1" applyFill="1" applyBorder="1" applyAlignment="1">
      <alignment horizontal="center" vertical="center" wrapText="1"/>
    </xf>
    <xf numFmtId="0" fontId="85" fillId="0" borderId="11" xfId="0" applyFont="1" applyFill="1" applyBorder="1" applyAlignment="1">
      <alignment horizontal="center" vertical="center"/>
    </xf>
    <xf numFmtId="0" fontId="81" fillId="0" borderId="30" xfId="0" applyFont="1" applyFill="1" applyBorder="1" applyAlignment="1">
      <alignment horizontal="center" vertical="center" wrapText="1"/>
    </xf>
    <xf numFmtId="0" fontId="81" fillId="0" borderId="32" xfId="0" applyFont="1" applyFill="1" applyBorder="1" applyAlignment="1">
      <alignment horizontal="center" vertical="center" wrapText="1"/>
    </xf>
    <xf numFmtId="0" fontId="81" fillId="0" borderId="31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/>
    </xf>
    <xf numFmtId="0" fontId="76" fillId="0" borderId="13" xfId="0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 horizontal="left" vertical="center" wrapText="1"/>
    </xf>
    <xf numFmtId="0" fontId="80" fillId="0" borderId="17" xfId="0" applyFont="1" applyFill="1" applyBorder="1" applyAlignment="1">
      <alignment horizontal="left" vertical="center" wrapText="1"/>
    </xf>
    <xf numFmtId="0" fontId="80" fillId="0" borderId="19" xfId="0" applyFont="1" applyFill="1" applyBorder="1" applyAlignment="1">
      <alignment horizontal="left" vertical="center" wrapText="1"/>
    </xf>
    <xf numFmtId="0" fontId="80" fillId="0" borderId="20" xfId="0" applyFont="1" applyFill="1" applyBorder="1" applyAlignment="1">
      <alignment horizontal="left" vertical="center" wrapText="1"/>
    </xf>
    <xf numFmtId="0" fontId="82" fillId="0" borderId="11" xfId="0" applyFont="1" applyFill="1" applyBorder="1" applyAlignment="1">
      <alignment horizontal="left" vertical="center" wrapText="1"/>
    </xf>
    <xf numFmtId="0" fontId="82" fillId="0" borderId="17" xfId="0" applyFont="1" applyFill="1" applyBorder="1" applyAlignment="1">
      <alignment horizontal="left" vertical="center" wrapText="1"/>
    </xf>
    <xf numFmtId="0" fontId="82" fillId="0" borderId="19" xfId="0" applyFont="1" applyFill="1" applyBorder="1" applyAlignment="1">
      <alignment horizontal="left" vertical="center" wrapText="1"/>
    </xf>
    <xf numFmtId="0" fontId="82" fillId="0" borderId="20" xfId="0" applyFont="1" applyFill="1" applyBorder="1" applyAlignment="1">
      <alignment horizontal="left"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81" fillId="0" borderId="17" xfId="0" applyFont="1" applyFill="1" applyBorder="1" applyAlignment="1">
      <alignment horizontal="center" vertical="center" wrapText="1"/>
    </xf>
    <xf numFmtId="0" fontId="81" fillId="0" borderId="19" xfId="0" applyFont="1" applyFill="1" applyBorder="1" applyAlignment="1">
      <alignment horizontal="center" vertical="center" wrapText="1"/>
    </xf>
    <xf numFmtId="0" fontId="81" fillId="0" borderId="2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right" vertical="center" wrapText="1"/>
    </xf>
    <xf numFmtId="0" fontId="75" fillId="0" borderId="13" xfId="0" applyFont="1" applyFill="1" applyBorder="1" applyAlignment="1">
      <alignment horizontal="center" wrapText="1"/>
    </xf>
    <xf numFmtId="14" fontId="75" fillId="0" borderId="0" xfId="0" applyNumberFormat="1" applyFont="1" applyFill="1" applyBorder="1" applyAlignment="1">
      <alignment horizontal="right" vertical="center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11" fillId="4" borderId="11" xfId="0" applyFont="1" applyFill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14" fillId="0" borderId="19" xfId="0" applyFont="1" applyBorder="1" applyAlignment="1" applyProtection="1">
      <alignment horizontal="left" vertical="center" wrapText="1"/>
      <protection locked="0"/>
    </xf>
    <xf numFmtId="0" fontId="14" fillId="0" borderId="20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14" fillId="0" borderId="19" xfId="0" applyFont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/>
    </xf>
    <xf numFmtId="167" fontId="61" fillId="0" borderId="0" xfId="2" applyNumberFormat="1" applyFont="1" applyFill="1" applyAlignment="1" applyProtection="1">
      <alignment horizontal="center" vertical="center"/>
      <protection locked="0"/>
    </xf>
  </cellXfs>
  <cellStyles count="361">
    <cellStyle name=" 1" xfId="7"/>
    <cellStyle name="_122-газ испр 2" xfId="8"/>
    <cellStyle name="_122-газ испр 2 2" xfId="255"/>
    <cellStyle name="_4. Бюджетные формы ОАО ГПРГ" xfId="9"/>
    <cellStyle name="_4. Бюджетные формы ОАО ГПРГ 2" xfId="256"/>
    <cellStyle name="_4. Бюджетные формы ОАО ГПРГ 2 2" xfId="257"/>
    <cellStyle name="_4. Бюджетные формы ОАО ГПРГ_Бюджетные формы 2008 план 30.08.07" xfId="10"/>
    <cellStyle name="_4. Бюджетные формы ОАО ГПРГ_Бюджетные формы 2008 план 30.08.07 2" xfId="258"/>
    <cellStyle name="_4. Бюджетные формы ОАО ГПРГ_Бюджетные формы 2008 план 30.08.07 3" xfId="308"/>
    <cellStyle name="_4. Бюджетные формы ОАО ГПРГ_Бюджетные формы 2008 план 31.08.07" xfId="11"/>
    <cellStyle name="_4. Бюджетные формы ОАО ГПРГ_Бюджетные формы 2008 план 31.08.07 2" xfId="259"/>
    <cellStyle name="_4. Бюджетные формы ОАО ГПРГ_Бюджетные формы 2008 план 31.08.07 3" xfId="309"/>
    <cellStyle name="_IPr_TGK_2005" xfId="12"/>
    <cellStyle name="_IPr_TGK_2005_4q0" xfId="13"/>
    <cellStyle name="_Анализ Долговой позиции на 2005 г" xfId="14"/>
    <cellStyle name="_Анализатор_регламент_vr3" xfId="15"/>
    <cellStyle name="_Анализатор_регламент_vr3 2" xfId="260"/>
    <cellStyle name="_Анализатор_регламент_vr3_Бюджетные формы 2008 план 30.08.07" xfId="16"/>
    <cellStyle name="_Анализатор_регламент_vr3_Бюджетные формы 2008 план 30.08.07 2" xfId="261"/>
    <cellStyle name="_Анализатор_регламент_vr3_Бюджетные формы 2008 план 30.08.07 3" xfId="310"/>
    <cellStyle name="_Анализатор_регламент_vr3_Бюджетные формы 2008 план 31.08.07" xfId="17"/>
    <cellStyle name="_Анализатор_регламент_vr3_Бюджетные формы 2008 план 31.08.07 2" xfId="262"/>
    <cellStyle name="_Анализатор_регламент_vr3_Бюджетные формы 2008 план 31.08.07 3" xfId="311"/>
    <cellStyle name="_бизнес-план на 2005 год" xfId="18"/>
    <cellStyle name="_БП КГК 4 кв_12-10" xfId="19"/>
    <cellStyle name="_Бюджетные формы РГК" xfId="20"/>
    <cellStyle name="_Бюджетные формы РГК 2" xfId="263"/>
    <cellStyle name="_Бюджетные формы РГК 3" xfId="312"/>
    <cellStyle name="_Для экспертов 2011" xfId="21"/>
    <cellStyle name="_Для экспертов 2011 Центральный от 16.08.2010" xfId="22"/>
    <cellStyle name="_Приказ_форматы_2006_08.02.06" xfId="23"/>
    <cellStyle name="_Приложение 1 ИП на 2005" xfId="24"/>
    <cellStyle name="_Приложение 8 ИП на 2005 для РАО ОКС" xfId="25"/>
    <cellStyle name="_Приложения к приказу" xfId="26"/>
    <cellStyle name="_Сводный отчет о ДДС" xfId="27"/>
    <cellStyle name="_Сводный отчет о ДДС 2" xfId="264"/>
    <cellStyle name="_Сводный отчет о ДДС_Бюджетные формы 2008 план 30.08.07" xfId="28"/>
    <cellStyle name="_Сводный отчет о ДДС_Бюджетные формы 2008 план 30.08.07 2" xfId="265"/>
    <cellStyle name="_Сводный отчет о ДДС_Бюджетные формы 2008 план 30.08.07 3" xfId="313"/>
    <cellStyle name="_Сводный отчет о ДДС_Бюджетные формы 2008 план 31.08.07" xfId="29"/>
    <cellStyle name="_Сводный отчет о ДДС_Бюджетные формы 2008 план 31.08.07 2" xfId="266"/>
    <cellStyle name="_Сводный отчет о ДДС_Бюджетные формы 2008 план 31.08.07 3" xfId="314"/>
    <cellStyle name="_т 14" xfId="30"/>
    <cellStyle name="_табл. 14" xfId="31"/>
    <cellStyle name="_Тариф 2011 в комитете принято" xfId="32"/>
    <cellStyle name="_Тариф 2012 в комитет СПб" xfId="33"/>
    <cellStyle name="_Тарифы 2011 4 района в Комитете" xfId="34"/>
    <cellStyle name="_Топливо, Вода 2012" xfId="35"/>
    <cellStyle name="_Ф13" xfId="36"/>
    <cellStyle name="_Форма 10 ГРО" xfId="37"/>
    <cellStyle name="_Форма 10 ГРО 2" xfId="267"/>
    <cellStyle name="_Форма 10 ГРО 3" xfId="315"/>
    <cellStyle name="”ќђќ‘ћ‚›‰" xfId="38"/>
    <cellStyle name="”љ‘ђћ‚ђќќ›‰" xfId="39"/>
    <cellStyle name="„…ќ…†ќ›‰" xfId="40"/>
    <cellStyle name="‡ђѓћ‹ћ‚ћљ1" xfId="41"/>
    <cellStyle name="‡ђѓћ‹ћ‚ћљ2" xfId="42"/>
    <cellStyle name="’ћѓћ‚›‰" xfId="43"/>
    <cellStyle name="Comma [0]_laroux" xfId="44"/>
    <cellStyle name="Comma_laroux" xfId="45"/>
    <cellStyle name="Currency [0]" xfId="46"/>
    <cellStyle name="Currency_laroux" xfId="47"/>
    <cellStyle name="Excel Built-in Normal" xfId="48"/>
    <cellStyle name="Excel Built-in Normal 1" xfId="49"/>
    <cellStyle name="Excel Built-in Normal_ЕБЦ 2012" xfId="50"/>
    <cellStyle name="Normal_ASUS" xfId="51"/>
    <cellStyle name="Normal1" xfId="52"/>
    <cellStyle name="Price_Body" xfId="53"/>
    <cellStyle name="Акт" xfId="268"/>
    <cellStyle name="АктМТСН" xfId="269"/>
    <cellStyle name="Беззащитный" xfId="54"/>
    <cellStyle name="ВедРесурсов" xfId="270"/>
    <cellStyle name="ВедРесурсовАкт" xfId="271"/>
    <cellStyle name="Гиперссылка" xfId="6" builtinId="8"/>
    <cellStyle name="Гиперссылка 10" xfId="55"/>
    <cellStyle name="Гиперссылка 2" xfId="56"/>
    <cellStyle name="Гиперссылка 2 2" xfId="316"/>
    <cellStyle name="Гиперссылка 3" xfId="57"/>
    <cellStyle name="Гиперссылка 4" xfId="58"/>
    <cellStyle name="Гиперссылка 5" xfId="59"/>
    <cellStyle name="Гиперссылка 6" xfId="60"/>
    <cellStyle name="Гиперссылка 7" xfId="317"/>
    <cellStyle name="Денежный 2" xfId="61"/>
    <cellStyle name="Денежный 3" xfId="62"/>
    <cellStyle name="Денежный 4" xfId="63"/>
    <cellStyle name="Заголовок" xfId="64"/>
    <cellStyle name="Заголовок таблицы" xfId="65"/>
    <cellStyle name="Заголовок таблицы 2" xfId="272"/>
    <cellStyle name="Заголовок таблицы 2 2" xfId="273"/>
    <cellStyle name="ЗаголовокСтолбца" xfId="66"/>
    <cellStyle name="Защитный" xfId="67"/>
    <cellStyle name="Значение" xfId="68"/>
    <cellStyle name="Индексы" xfId="274"/>
    <cellStyle name="Итоги" xfId="275"/>
    <cellStyle name="ИтогоАктБазЦ" xfId="276"/>
    <cellStyle name="ИтогоАктБИМ" xfId="277"/>
    <cellStyle name="ИтогоАктРесМет" xfId="278"/>
    <cellStyle name="ИтогоАктТекЦ" xfId="279"/>
    <cellStyle name="ИтогоБазЦ" xfId="280"/>
    <cellStyle name="ИтогоБИМ" xfId="281"/>
    <cellStyle name="ИтогоРесМет" xfId="282"/>
    <cellStyle name="ИтогоТекЦ" xfId="283"/>
    <cellStyle name="ЛокСмета" xfId="284"/>
    <cellStyle name="ЛокСмМТСН" xfId="285"/>
    <cellStyle name="М29" xfId="286"/>
    <cellStyle name="ОбСмета" xfId="287"/>
    <cellStyle name="Обычный" xfId="0" builtinId="0"/>
    <cellStyle name="Обычный 10" xfId="69"/>
    <cellStyle name="Обычный 10 2" xfId="70"/>
    <cellStyle name="Обычный 10 3" xfId="71"/>
    <cellStyle name="Обычный 11" xfId="72"/>
    <cellStyle name="Обычный 11 2" xfId="73"/>
    <cellStyle name="Обычный 11 2 2" xfId="318"/>
    <cellStyle name="Обычный 11 3" xfId="243"/>
    <cellStyle name="Обычный 12" xfId="74"/>
    <cellStyle name="Обычный 12 2" xfId="319"/>
    <cellStyle name="Обычный 13" xfId="75"/>
    <cellStyle name="Обычный 13 2" xfId="288"/>
    <cellStyle name="Обычный 13 3" xfId="320"/>
    <cellStyle name="Обычный 14" xfId="76"/>
    <cellStyle name="Обычный 14 2" xfId="289"/>
    <cellStyle name="Обычный 14 3" xfId="321"/>
    <cellStyle name="Обычный 15" xfId="77"/>
    <cellStyle name="Обычный 15 2" xfId="322"/>
    <cellStyle name="Обычный 16" xfId="78"/>
    <cellStyle name="Обычный 16 2" xfId="290"/>
    <cellStyle name="Обычный 17" xfId="79"/>
    <cellStyle name="Обычный 17 2" xfId="323"/>
    <cellStyle name="Обычный 17 5 2 2 2" xfId="360"/>
    <cellStyle name="Обычный 18" xfId="80"/>
    <cellStyle name="Обычный 18 2" xfId="81"/>
    <cellStyle name="Обычный 18 2 2" xfId="82"/>
    <cellStyle name="Обычный 18 2 3" xfId="83"/>
    <cellStyle name="Обычный 19" xfId="84"/>
    <cellStyle name="Обычный 2" xfId="85"/>
    <cellStyle name="Обычный 2 2" xfId="86"/>
    <cellStyle name="Обычный 2 2 2" xfId="87"/>
    <cellStyle name="Обычный 2 2 2 2" xfId="348"/>
    <cellStyle name="Обычный 2 2 2 2 2" xfId="88"/>
    <cellStyle name="Обычный 2 2 2 3" xfId="89"/>
    <cellStyle name="Обычный 2 2 3" xfId="90"/>
    <cellStyle name="Обычный 2 3" xfId="91"/>
    <cellStyle name="Обычный 2 3 2" xfId="92"/>
    <cellStyle name="Обычный 2 4" xfId="93"/>
    <cellStyle name="Обычный 2 4 2" xfId="94"/>
    <cellStyle name="Обычный 20" xfId="95"/>
    <cellStyle name="Обычный 20 2" xfId="96"/>
    <cellStyle name="Обычный 20 3" xfId="291"/>
    <cellStyle name="Обычный 20 4" xfId="292"/>
    <cellStyle name="Обычный 20 5" xfId="293"/>
    <cellStyle name="Обычный 21" xfId="97"/>
    <cellStyle name="Обычный 22" xfId="98"/>
    <cellStyle name="Обычный 23" xfId="99"/>
    <cellStyle name="Обычный 24" xfId="100"/>
    <cellStyle name="Обычный 25" xfId="244"/>
    <cellStyle name="Обычный 26" xfId="245"/>
    <cellStyle name="Обычный 27" xfId="246"/>
    <cellStyle name="Обычный 28" xfId="294"/>
    <cellStyle name="Обычный 3" xfId="101"/>
    <cellStyle name="Обычный 3 10" xfId="102"/>
    <cellStyle name="Обычный 3 11" xfId="103"/>
    <cellStyle name="Обычный 3 12" xfId="104"/>
    <cellStyle name="Обычный 3 13" xfId="105"/>
    <cellStyle name="Обычный 3 14" xfId="106"/>
    <cellStyle name="Обычный 3 15" xfId="107"/>
    <cellStyle name="Обычный 3 16" xfId="108"/>
    <cellStyle name="Обычный 3 17" xfId="109"/>
    <cellStyle name="Обычный 3 18" xfId="110"/>
    <cellStyle name="Обычный 3 19" xfId="111"/>
    <cellStyle name="Обычный 3 2" xfId="3"/>
    <cellStyle name="Обычный 3 2 2" xfId="112"/>
    <cellStyle name="Обычный 3 2 2 2" xfId="113"/>
    <cellStyle name="Обычный 3 2 2 2 2" xfId="324"/>
    <cellStyle name="Обычный 3 2 2 3" xfId="325"/>
    <cellStyle name="Обычный 3 2 3" xfId="114"/>
    <cellStyle name="Обычный 3 2 4" xfId="115"/>
    <cellStyle name="Обычный 3 2 5" xfId="116"/>
    <cellStyle name="Обычный 3 2 6" xfId="117"/>
    <cellStyle name="Обычный 3 2 7" xfId="349"/>
    <cellStyle name="Обычный 3 20" xfId="118"/>
    <cellStyle name="Обычный 3 21" xfId="119"/>
    <cellStyle name="Обычный 3 22" xfId="120"/>
    <cellStyle name="Обычный 3 23" xfId="121"/>
    <cellStyle name="Обычный 3 23 2" xfId="326"/>
    <cellStyle name="Обычный 3 24" xfId="122"/>
    <cellStyle name="Обычный 3 25" xfId="123"/>
    <cellStyle name="Обычный 3 26" xfId="124"/>
    <cellStyle name="Обычный 3 27" xfId="125"/>
    <cellStyle name="Обычный 3 28" xfId="126"/>
    <cellStyle name="Обычный 3 29" xfId="327"/>
    <cellStyle name="Обычный 3 3" xfId="127"/>
    <cellStyle name="Обычный 3 3 2" xfId="128"/>
    <cellStyle name="Обычный 3 3 3" xfId="129"/>
    <cellStyle name="Обычный 3 3 3 2" xfId="328"/>
    <cellStyle name="Обычный 3 3 4" xfId="130"/>
    <cellStyle name="Обычный 3 3 5" xfId="131"/>
    <cellStyle name="Обычный 3 3 6" xfId="132"/>
    <cellStyle name="Обычный 3 3 7" xfId="133"/>
    <cellStyle name="Обычный 3 3 8" xfId="329"/>
    <cellStyle name="Обычный 3 4" xfId="134"/>
    <cellStyle name="Обычный 3 4 2" xfId="135"/>
    <cellStyle name="Обычный 3 4 3" xfId="136"/>
    <cellStyle name="Обычный 3 4 4" xfId="137"/>
    <cellStyle name="Обычный 3 4 5" xfId="138"/>
    <cellStyle name="Обычный 3 5" xfId="139"/>
    <cellStyle name="Обычный 3 6" xfId="140"/>
    <cellStyle name="Обычный 3 7" xfId="141"/>
    <cellStyle name="Обычный 3 8" xfId="142"/>
    <cellStyle name="Обычный 3 9" xfId="143"/>
    <cellStyle name="Обычный 4" xfId="144"/>
    <cellStyle name="Обычный 4 2" xfId="145"/>
    <cellStyle name="Обычный 4 2 2" xfId="146"/>
    <cellStyle name="Обычный 4 3" xfId="147"/>
    <cellStyle name="Обычный 4 4" xfId="148"/>
    <cellStyle name="Обычный 4 5" xfId="247"/>
    <cellStyle name="Обычный 4 5 2" xfId="355"/>
    <cellStyle name="Обычный 4 6" xfId="352"/>
    <cellStyle name="Обычный 5" xfId="149"/>
    <cellStyle name="Обычный 5 2" xfId="150"/>
    <cellStyle name="Обычный 5 3" xfId="151"/>
    <cellStyle name="Обычный 5 3 2" xfId="152"/>
    <cellStyle name="Обычный 5 3 2 2" xfId="330"/>
    <cellStyle name="Обычный 5 3 3" xfId="331"/>
    <cellStyle name="Обычный 5 4" xfId="153"/>
    <cellStyle name="Обычный 5 5" xfId="154"/>
    <cellStyle name="Обычный 5 6" xfId="248"/>
    <cellStyle name="Обычный 5 6 2" xfId="356"/>
    <cellStyle name="Обычный 5 7" xfId="353"/>
    <cellStyle name="Обычный 6" xfId="155"/>
    <cellStyle name="Обычный 6 2" xfId="156"/>
    <cellStyle name="Обычный 6 2 2" xfId="332"/>
    <cellStyle name="Обычный 6 3" xfId="157"/>
    <cellStyle name="Обычный 6 4" xfId="158"/>
    <cellStyle name="Обычный 6 5" xfId="159"/>
    <cellStyle name="Обычный 6 5 2" xfId="357"/>
    <cellStyle name="Обычный 6 6" xfId="333"/>
    <cellStyle name="Обычный 7" xfId="160"/>
    <cellStyle name="Обычный 7 2" xfId="161"/>
    <cellStyle name="Обычный 7 2 2" xfId="162"/>
    <cellStyle name="Обычный 7 3" xfId="163"/>
    <cellStyle name="Обычный 7 3 2" xfId="249"/>
    <cellStyle name="Обычный 7 4" xfId="164"/>
    <cellStyle name="Обычный 7 5" xfId="358"/>
    <cellStyle name="Обычный 7_ТИПОВОЙ БЮДЖЕТ _2012_1 - ресурсы теплоотпуск Карелия 16,45" xfId="165"/>
    <cellStyle name="Обычный 8" xfId="166"/>
    <cellStyle name="Обычный 8 2" xfId="295"/>
    <cellStyle name="Обычный 8 2 2" xfId="334"/>
    <cellStyle name="Обычный 8 3" xfId="335"/>
    <cellStyle name="Обычный 8 4" xfId="359"/>
    <cellStyle name="Обычный 9" xfId="167"/>
    <cellStyle name="Обычный 9 2" xfId="168"/>
    <cellStyle name="Обычный 9 3" xfId="169"/>
    <cellStyle name="Обычный 9 4" xfId="170"/>
    <cellStyle name="Обычный 9 5" xfId="171"/>
    <cellStyle name="Обычный 9 6" xfId="172"/>
    <cellStyle name="Обычный_Области с кураторами" xfId="2"/>
    <cellStyle name="Обычный_Шаблон формы 9 3 РГК факт 2" xfId="5"/>
    <cellStyle name="Параметр" xfId="296"/>
    <cellStyle name="ПеременныеСметы" xfId="297"/>
    <cellStyle name="Поле ввода" xfId="173"/>
    <cellStyle name="Процентный 2" xfId="174"/>
    <cellStyle name="Процентный 2 2" xfId="175"/>
    <cellStyle name="Процентный 2 2 2" xfId="347"/>
    <cellStyle name="Процентный 2 3" xfId="4"/>
    <cellStyle name="Процентный 2 4" xfId="176"/>
    <cellStyle name="Процентный 2 5" xfId="350"/>
    <cellStyle name="Процентный 3" xfId="177"/>
    <cellStyle name="Процентный 3 2" xfId="178"/>
    <cellStyle name="Процентный 3 3" xfId="250"/>
    <cellStyle name="Процентный 4" xfId="179"/>
    <cellStyle name="Процентный 4 2" xfId="180"/>
    <cellStyle name="Процентный 4 2 2" xfId="336"/>
    <cellStyle name="Процентный 4 3" xfId="251"/>
    <cellStyle name="Процентный 5" xfId="181"/>
    <cellStyle name="Процентный 6" xfId="182"/>
    <cellStyle name="Процентный 7" xfId="183"/>
    <cellStyle name="Процентный 7 2" xfId="298"/>
    <cellStyle name="Процентный 7 3" xfId="337"/>
    <cellStyle name="Процентный 8" xfId="252"/>
    <cellStyle name="РесСмета" xfId="299"/>
    <cellStyle name="СводкаСтоимРаб" xfId="300"/>
    <cellStyle name="СводРасч" xfId="301"/>
    <cellStyle name="Стиль 1" xfId="184"/>
    <cellStyle name="Стиль 1 2" xfId="185"/>
    <cellStyle name="Стиль 1 2 2" xfId="302"/>
    <cellStyle name="Стиль 1 2 3" xfId="338"/>
    <cellStyle name="Стиль 1 3" xfId="186"/>
    <cellStyle name="Стиль 1 3 2" xfId="339"/>
    <cellStyle name="Титул" xfId="303"/>
    <cellStyle name="тонны" xfId="187"/>
    <cellStyle name="Тысячи [0]_3Com" xfId="188"/>
    <cellStyle name="Тысячи_3Com" xfId="189"/>
    <cellStyle name="Финансовый" xfId="1" builtinId="3"/>
    <cellStyle name="Финансовый [0] 2" xfId="190"/>
    <cellStyle name="Финансовый 10" xfId="191"/>
    <cellStyle name="Финансовый 10 2" xfId="340"/>
    <cellStyle name="Финансовый 11" xfId="192"/>
    <cellStyle name="Финансовый 12" xfId="193"/>
    <cellStyle name="Финансовый 13" xfId="194"/>
    <cellStyle name="Финансовый 14" xfId="195"/>
    <cellStyle name="Финансовый 15" xfId="196"/>
    <cellStyle name="Финансовый 16" xfId="197"/>
    <cellStyle name="Финансовый 17" xfId="198"/>
    <cellStyle name="Финансовый 18" xfId="199"/>
    <cellStyle name="Финансовый 19" xfId="200"/>
    <cellStyle name="Финансовый 2" xfId="201"/>
    <cellStyle name="Финансовый 2 2" xfId="202"/>
    <cellStyle name="Финансовый 2 2 2" xfId="203"/>
    <cellStyle name="Финансовый 2 3" xfId="204"/>
    <cellStyle name="Финансовый 2 3 2" xfId="205"/>
    <cellStyle name="Финансовый 2 3 3" xfId="341"/>
    <cellStyle name="Финансовый 2 4" xfId="253"/>
    <cellStyle name="Финансовый 20" xfId="206"/>
    <cellStyle name="Финансовый 21" xfId="207"/>
    <cellStyle name="Финансовый 22" xfId="208"/>
    <cellStyle name="Финансовый 23" xfId="209"/>
    <cellStyle name="Финансовый 24" xfId="210"/>
    <cellStyle name="Финансовый 25" xfId="342"/>
    <cellStyle name="Финансовый 26" xfId="343"/>
    <cellStyle name="Финансовый 27" xfId="344"/>
    <cellStyle name="Финансовый 3" xfId="211"/>
    <cellStyle name="Финансовый 3 2" xfId="212"/>
    <cellStyle name="Финансовый 3 2 2" xfId="254"/>
    <cellStyle name="Финансовый 3 3" xfId="213"/>
    <cellStyle name="Финансовый 3 4" xfId="351"/>
    <cellStyle name="Финансовый 3 5" xfId="354"/>
    <cellStyle name="Финансовый 4" xfId="214"/>
    <cellStyle name="Финансовый 5" xfId="215"/>
    <cellStyle name="Финансовый 5 10" xfId="216"/>
    <cellStyle name="Финансовый 5 11" xfId="217"/>
    <cellStyle name="Финансовый 5 12" xfId="218"/>
    <cellStyle name="Финансовый 5 13" xfId="219"/>
    <cellStyle name="Финансовый 5 14" xfId="220"/>
    <cellStyle name="Финансовый 5 15" xfId="221"/>
    <cellStyle name="Финансовый 5 16" xfId="222"/>
    <cellStyle name="Финансовый 5 17" xfId="223"/>
    <cellStyle name="Финансовый 5 18" xfId="224"/>
    <cellStyle name="Финансовый 5 19" xfId="225"/>
    <cellStyle name="Финансовый 5 2" xfId="226"/>
    <cellStyle name="Финансовый 5 20" xfId="304"/>
    <cellStyle name="Финансовый 5 21" xfId="345"/>
    <cellStyle name="Финансовый 5 3" xfId="227"/>
    <cellStyle name="Финансовый 5 4" xfId="228"/>
    <cellStyle name="Финансовый 5 5" xfId="229"/>
    <cellStyle name="Финансовый 5 6" xfId="230"/>
    <cellStyle name="Финансовый 5 7" xfId="231"/>
    <cellStyle name="Финансовый 5 8" xfId="232"/>
    <cellStyle name="Финансовый 5 9" xfId="233"/>
    <cellStyle name="Финансовый 6" xfId="234"/>
    <cellStyle name="Финансовый 6 2" xfId="235"/>
    <cellStyle name="Финансовый 7" xfId="236"/>
    <cellStyle name="Финансовый 7 2" xfId="305"/>
    <cellStyle name="Финансовый 8" xfId="237"/>
    <cellStyle name="Финансовый 8 2" xfId="346"/>
    <cellStyle name="Финансовый 9" xfId="238"/>
    <cellStyle name="Формула" xfId="239"/>
    <cellStyle name="ФормулаВБ_Книга1" xfId="240"/>
    <cellStyle name="ФормулаНаКонтроль" xfId="241"/>
    <cellStyle name="Хвост" xfId="306"/>
    <cellStyle name="Џђћ–…ќ’ќ›‰" xfId="242"/>
    <cellStyle name="Экспертиза" xfId="307"/>
  </cellStyles>
  <dxfs count="1">
    <dxf>
      <font>
        <color rgb="FFFF0000"/>
      </font>
    </dxf>
  </dxfs>
  <tableStyles count="0" defaultTableStyle="TableStyleMedium2" defaultPivotStyle="PivotStyleLight16"/>
  <colors>
    <mruColors>
      <color rgb="FF0000FF"/>
      <color rgb="FFFF00FF"/>
      <color rgb="FFCC0099"/>
      <color rgb="FFFFB7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-PL\NBPL\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SPB1-MG1\Share\&#1059;&#1087;&#1088;&#1072;&#1074;&#1083;&#1077;&#1085;&#1080;&#1077;%20&#1087;&#1086;%20&#1069;&#1082;&#1086;&#1085;&#1086;&#1084;&#1080;&#1082;&#1077;%20&#1080;%20&#1060;&#1080;&#1085;&#1072;&#1085;&#1089;&#1072;&#1084;\&#1055;&#1083;&#1072;&#1085;&#1086;&#1074;&#1086;%20&#1101;&#1082;&#1086;&#1085;&#1086;&#1084;&#1080;&#1095;&#1077;&#1089;&#1082;&#1080;&#1081;%20&#1086;&#1090;&#1076;&#1077;&#1083;\&#1060;&#1040;&#1050;&#1058;\2012\&#1075;&#1086;&#1076;\&#1054;&#1090;&#1095;&#1105;&#1090;&#1085;&#1086;&#1089;&#1090;&#1100;%202012&#1075;.%20(&#1085;&#1072;%2025.12.201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TGK\COMMON\&#1054;&#1090;&#1076;&#1077;&#1083;%20&#1089;&#1077;&#1090;&#1077;&#1081;%20%20%20%20%20%20%20&#1040;&#1054;-&#1101;&#1085;&#1077;&#1088;&#1075;&#1086;\&#1041;&#1080;&#1079;&#1085;&#1055;&#1083;&#1072;&#1085;_____2003\C&#1077;&#1090;_&#1041;&#1055;_002_02_(15_33)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SPB1-MG1\Share\Documents%20and%20Settings\lbulova\Local%20Settings\Temporary%20Internet%20Files\OLK7\&#1074;&#1086;&#1076;&#1072;%20&#1080;%20&#1089;&#1090;&#1086;&#1082;&#1080;%20&#1052;&#1059;&#1055;%20&#1046;&#1050;&#1061;%20&#1048;&#1083;&#1100;&#1080;&#1085;&#1089;&#1082;&#1086;&#1077;%20%20-%20&#1085;&#1072;%202010%20&#1075;&#1086;&#1076;%20-%20&#1080;&#1090;&#1086;&#10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TGK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SPB1-MG1\Share\Documents%20and%20Settings\sborisova\&#1052;&#1086;&#1080;%20&#1076;&#1086;&#1082;&#1091;&#1084;&#1077;&#1085;&#1090;&#1099;\&#1056;&#1040;&#1041;&#1054;&#1058;&#1040;\&#1056;&#1045;&#1043;&#1059;&#1051;&#1048;&#1056;&#1054;&#1042;&#1040;&#1053;&#1048;&#1045;\&#1056;&#1077;&#1075;&#1091;&#1083;&#1080;&#1088;&#1086;&#1074;&#1072;&#1085;&#1080;&#1077;%20&#1090;&#1072;&#1088;&#1080;&#1092;&#1086;&#1074;\2009%20&#1075;&#1086;&#1076;\&#1052;&#1059;&#1055;%20&#1041;&#1083;&#1072;&#1075;&#1086;&#1091;&#1089;&#1090;&#1088;&#1086;&#1081;&#1089;&#1090;&#1074;&#1086;%20&#1080;%20&#1086;&#1079;&#1077;&#1083;&#1077;&#1085;&#1077;&#1085;&#1080;&#1077;\&#1058;&#1072;&#1088;&#1080;&#1092;%20&#1058;&#1041;&#105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TGK\PEO\Kiiski\&#1060;-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Б-9 мес.2012 РК"/>
      <sheetName val="ТБ-9 мес.2012 СПб"/>
      <sheetName val="Покупная ТЭ"/>
      <sheetName val="ИТОГИ"/>
      <sheetName val="Ресурсы_П"/>
      <sheetName val="газ 2012"/>
      <sheetName val="эл.энергия"/>
      <sheetName val="эл.эн.собств."/>
      <sheetName val="Производство"/>
      <sheetName val="Зарплата"/>
      <sheetName val="Операт.СС по Зерк"/>
      <sheetName val="Ресурсы РК-2012"/>
      <sheetName val="БДР-факт 9 мес. 2012"/>
      <sheetName val="Сравнение РК"/>
      <sheetName val="Сравнение ЛО"/>
      <sheetName val="Сравнение СПб"/>
      <sheetName val="Отчёт в КЭ РК-2012"/>
      <sheetName val="11 ЛО"/>
      <sheetName val="15 ЛО"/>
      <sheetName val="15.2 ЛО"/>
      <sheetName val="15.4 ЛО"/>
      <sheetName val="19 ЛО"/>
      <sheetName val="19.1 ЛО"/>
      <sheetName val="П 1.19.2 ЛО"/>
      <sheetName val="П 1.21 ЛО"/>
      <sheetName val="П 1.21.2 ЛО"/>
      <sheetName val="П 1.21.4 ЛО"/>
      <sheetName val="Вода"/>
      <sheetName val="П 1.11 СПб"/>
      <sheetName val="П 1.12 СПб"/>
      <sheetName val="П 1.15 СПб"/>
      <sheetName val="П 1.15.2 СПб"/>
      <sheetName val="П 1.15.4 СПб"/>
      <sheetName val="П 1.16"/>
      <sheetName val="П 1.16.1"/>
      <sheetName val="П 1.16.2"/>
      <sheetName val="П 1.17"/>
      <sheetName val="П 1.19 СПб"/>
      <sheetName val="П 1.19.1 СПб"/>
      <sheetName val="П 1.19.2 СПб"/>
      <sheetName val="П 1.21 СПб"/>
      <sheetName val="П 1.21.2 СПб"/>
      <sheetName val="П 1.21.4 СП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5">
          <cell r="K45">
            <v>752.99299999999994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  <sheetName val="ФОРМА 3"/>
      <sheetName val="ФОРМА 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е"/>
      <sheetName val="справка"/>
      <sheetName val="объемы"/>
      <sheetName val="Тариф вода"/>
      <sheetName val="Тариф стоки"/>
      <sheetName val="пр.пр. -вода"/>
      <sheetName val="пр.пр.-сток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Приложение (ТЭЦ) "/>
      <sheetName val="Регионы"/>
      <sheetName val="Титульный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FES"/>
      <sheetName val="УФ-61"/>
      <sheetName val="расчет тарифов"/>
      <sheetName val="Список_форм"/>
      <sheetName val="Приложение_(ТЭЦ)_"/>
    </sheetNames>
    <sheetDataSet>
      <sheetData sheetId="0" refreshError="1"/>
      <sheetData sheetId="1" refreshError="1"/>
      <sheetData sheetId="2">
        <row r="2">
          <cell r="A2" t="str">
            <v>ТЭС-1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доп"/>
      <sheetName val="Лист2"/>
      <sheetName val="ТБО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3"/>
      <sheetName val="Лист1"/>
      <sheetName val="Производство электроэнергии"/>
      <sheetName val="УЗ-22(2002)"/>
      <sheetName val="УЗ-21(1кв.) (2)"/>
      <sheetName val="УЗ-21(2002)"/>
      <sheetName val="УЗ-22(3кв.) (2)"/>
      <sheetName val="Справочники"/>
      <sheetName val="эл ст"/>
      <sheetName val="СписочнаяЧисленность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2:O31"/>
  <sheetViews>
    <sheetView tabSelected="1" view="pageBreakPreview" topLeftCell="A12" zoomScale="60" zoomScaleNormal="60" zoomScalePageLayoutView="59" workbookViewId="0">
      <selection activeCell="O28" sqref="O28"/>
    </sheetView>
  </sheetViews>
  <sheetFormatPr defaultColWidth="9.140625" defaultRowHeight="15.75"/>
  <cols>
    <col min="1" max="1" width="10" style="127" customWidth="1"/>
    <col min="2" max="2" width="14" style="126" customWidth="1"/>
    <col min="3" max="3" width="14.28515625" style="126" customWidth="1"/>
    <col min="4" max="4" width="64.85546875" style="126" customWidth="1"/>
    <col min="5" max="5" width="42.28515625" style="125" customWidth="1"/>
    <col min="6" max="6" width="17.28515625" style="125" customWidth="1"/>
    <col min="7" max="7" width="20" style="127" customWidth="1"/>
    <col min="8" max="8" width="18.5703125" style="127" customWidth="1"/>
    <col min="9" max="9" width="20.42578125" style="127" customWidth="1"/>
    <col min="10" max="10" width="20.85546875" style="127" customWidth="1"/>
    <col min="11" max="11" width="25.28515625" style="127" customWidth="1"/>
    <col min="12" max="12" width="27" style="127" customWidth="1"/>
    <col min="13" max="13" width="22.85546875" style="127" customWidth="1"/>
    <col min="14" max="14" width="23.28515625" style="127" customWidth="1"/>
    <col min="15" max="15" width="20.5703125" style="127" customWidth="1"/>
    <col min="16" max="16384" width="9.140625" style="127"/>
  </cols>
  <sheetData>
    <row r="2" spans="1:15" ht="30.75" customHeight="1">
      <c r="M2" s="175" t="s">
        <v>169</v>
      </c>
      <c r="N2" s="175"/>
    </row>
    <row r="4" spans="1:15">
      <c r="M4" s="175" t="s">
        <v>165</v>
      </c>
      <c r="N4" s="175"/>
    </row>
    <row r="5" spans="1:15">
      <c r="M5" s="175" t="s">
        <v>166</v>
      </c>
      <c r="N5" s="175"/>
    </row>
    <row r="6" spans="1:15">
      <c r="M6" s="130"/>
      <c r="N6" s="130" t="s">
        <v>167</v>
      </c>
    </row>
    <row r="7" spans="1:15">
      <c r="M7" s="176"/>
      <c r="N7" s="176"/>
    </row>
    <row r="8" spans="1:15">
      <c r="M8" s="131"/>
      <c r="N8" s="131"/>
    </row>
    <row r="9" spans="1:15">
      <c r="M9" s="177" t="s">
        <v>168</v>
      </c>
      <c r="N9" s="177"/>
    </row>
    <row r="11" spans="1:15" ht="21">
      <c r="D11" s="129"/>
      <c r="E11" s="129"/>
      <c r="F11" s="129"/>
      <c r="G11" s="129"/>
      <c r="H11" s="129"/>
      <c r="I11" s="129" t="s">
        <v>106</v>
      </c>
      <c r="J11" s="129"/>
      <c r="K11" s="129"/>
      <c r="L11" s="129"/>
      <c r="M11" s="129"/>
      <c r="N11" s="129"/>
      <c r="O11" s="129"/>
    </row>
    <row r="12" spans="1:15" ht="21">
      <c r="D12" s="129"/>
      <c r="E12" s="129"/>
      <c r="F12" s="129"/>
      <c r="G12" s="129"/>
      <c r="H12" s="129"/>
      <c r="I12" s="132" t="s">
        <v>129</v>
      </c>
      <c r="J12" s="129"/>
      <c r="K12" s="129"/>
      <c r="L12" s="129"/>
      <c r="M12" s="129"/>
      <c r="N12" s="129"/>
      <c r="O12" s="129"/>
    </row>
    <row r="13" spans="1:15" ht="21">
      <c r="D13" s="129"/>
      <c r="E13" s="129"/>
      <c r="F13" s="129"/>
      <c r="G13" s="129"/>
      <c r="H13" s="129"/>
      <c r="I13" s="129" t="s">
        <v>130</v>
      </c>
      <c r="J13" s="129"/>
      <c r="K13" s="129"/>
      <c r="L13" s="129"/>
      <c r="M13" s="129"/>
      <c r="N13" s="129"/>
      <c r="O13" s="129"/>
    </row>
    <row r="14" spans="1:15" ht="21"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</row>
    <row r="15" spans="1:15" ht="21">
      <c r="B15" s="161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29"/>
    </row>
    <row r="16" spans="1:15" ht="18.75">
      <c r="A16" s="163" t="s">
        <v>107</v>
      </c>
      <c r="B16" s="163"/>
      <c r="C16" s="164" t="s">
        <v>131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6"/>
      <c r="O16" s="133"/>
    </row>
    <row r="17" spans="1:15" ht="18.75">
      <c r="A17" s="167" t="s">
        <v>108</v>
      </c>
      <c r="B17" s="167"/>
      <c r="C17" s="168" t="s">
        <v>132</v>
      </c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70"/>
      <c r="O17" s="133"/>
    </row>
    <row r="18" spans="1:15" ht="18.75">
      <c r="A18" s="167" t="s">
        <v>109</v>
      </c>
      <c r="B18" s="167"/>
      <c r="C18" s="168">
        <v>5012070724</v>
      </c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70"/>
      <c r="O18" s="133"/>
    </row>
    <row r="19" spans="1:15" ht="18.75">
      <c r="A19" s="167" t="s">
        <v>110</v>
      </c>
      <c r="B19" s="167"/>
      <c r="C19" s="168">
        <v>501201001</v>
      </c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70"/>
      <c r="O19" s="133"/>
    </row>
    <row r="20" spans="1:15" ht="18.75">
      <c r="A20" s="167" t="s">
        <v>111</v>
      </c>
      <c r="B20" s="167"/>
      <c r="C20" s="168">
        <v>46424000000</v>
      </c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70"/>
      <c r="O20" s="133"/>
    </row>
    <row r="21" spans="1:15" ht="34.5" customHeight="1">
      <c r="A21" s="134"/>
      <c r="B21" s="133"/>
      <c r="C21" s="133"/>
      <c r="D21" s="135"/>
      <c r="E21" s="135"/>
      <c r="F21" s="135"/>
      <c r="G21" s="136"/>
      <c r="H21" s="136"/>
      <c r="I21" s="135"/>
      <c r="J21" s="135"/>
      <c r="K21" s="135"/>
      <c r="L21" s="135"/>
      <c r="M21" s="135"/>
      <c r="N21" s="136"/>
      <c r="O21" s="133"/>
    </row>
    <row r="22" spans="1:15" ht="59.25" customHeight="1">
      <c r="A22" s="171" t="s">
        <v>112</v>
      </c>
      <c r="B22" s="171" t="s">
        <v>113</v>
      </c>
      <c r="C22" s="171" t="s">
        <v>114</v>
      </c>
      <c r="D22" s="172" t="s">
        <v>115</v>
      </c>
      <c r="E22" s="173"/>
      <c r="F22" s="173"/>
      <c r="G22" s="173"/>
      <c r="H22" s="173"/>
      <c r="I22" s="173"/>
      <c r="J22" s="173"/>
      <c r="K22" s="173"/>
      <c r="L22" s="173"/>
      <c r="M22" s="174"/>
      <c r="N22" s="158" t="s">
        <v>116</v>
      </c>
      <c r="O22" s="158" t="s">
        <v>117</v>
      </c>
    </row>
    <row r="23" spans="1:15" ht="35.25" customHeight="1">
      <c r="A23" s="171"/>
      <c r="B23" s="171"/>
      <c r="C23" s="171"/>
      <c r="D23" s="158" t="s">
        <v>118</v>
      </c>
      <c r="E23" s="171" t="s">
        <v>119</v>
      </c>
      <c r="F23" s="171" t="s">
        <v>7</v>
      </c>
      <c r="G23" s="171"/>
      <c r="H23" s="171" t="s">
        <v>120</v>
      </c>
      <c r="I23" s="171" t="s">
        <v>121</v>
      </c>
      <c r="J23" s="171"/>
      <c r="K23" s="171" t="s">
        <v>122</v>
      </c>
      <c r="L23" s="171" t="s">
        <v>123</v>
      </c>
      <c r="M23" s="171"/>
      <c r="N23" s="159"/>
      <c r="O23" s="159"/>
    </row>
    <row r="24" spans="1:15" ht="93.75">
      <c r="A24" s="171"/>
      <c r="B24" s="171"/>
      <c r="C24" s="171"/>
      <c r="D24" s="160"/>
      <c r="E24" s="171"/>
      <c r="F24" s="137" t="s">
        <v>124</v>
      </c>
      <c r="G24" s="137" t="s">
        <v>105</v>
      </c>
      <c r="H24" s="171"/>
      <c r="I24" s="137" t="s">
        <v>125</v>
      </c>
      <c r="J24" s="137" t="s">
        <v>126</v>
      </c>
      <c r="K24" s="171"/>
      <c r="L24" s="137" t="s">
        <v>127</v>
      </c>
      <c r="M24" s="137" t="s">
        <v>128</v>
      </c>
      <c r="N24" s="160"/>
      <c r="O24" s="160"/>
    </row>
    <row r="25" spans="1:15" s="128" customFormat="1" ht="18.75">
      <c r="A25" s="138">
        <v>1</v>
      </c>
      <c r="B25" s="138">
        <v>2</v>
      </c>
      <c r="C25" s="138">
        <v>3</v>
      </c>
      <c r="D25" s="138">
        <v>4</v>
      </c>
      <c r="E25" s="138">
        <v>5</v>
      </c>
      <c r="F25" s="138">
        <v>6</v>
      </c>
      <c r="G25" s="138">
        <v>7</v>
      </c>
      <c r="H25" s="138">
        <v>8</v>
      </c>
      <c r="I25" s="138">
        <v>9</v>
      </c>
      <c r="J25" s="138">
        <v>10</v>
      </c>
      <c r="K25" s="138">
        <v>11</v>
      </c>
      <c r="L25" s="138">
        <v>12</v>
      </c>
      <c r="M25" s="138">
        <v>13</v>
      </c>
      <c r="N25" s="138">
        <v>14</v>
      </c>
      <c r="O25" s="138">
        <v>15</v>
      </c>
    </row>
    <row r="26" spans="1:15" ht="68.25" customHeight="1">
      <c r="A26" s="139">
        <v>1</v>
      </c>
      <c r="B26" s="140" t="s">
        <v>147</v>
      </c>
      <c r="C26" s="140" t="s">
        <v>148</v>
      </c>
      <c r="D26" s="141" t="s">
        <v>149</v>
      </c>
      <c r="E26" s="142" t="s">
        <v>150</v>
      </c>
      <c r="F26" s="140" t="s">
        <v>133</v>
      </c>
      <c r="G26" s="139" t="s">
        <v>134</v>
      </c>
      <c r="H26" s="139" t="s">
        <v>140</v>
      </c>
      <c r="I26" s="143" t="s">
        <v>141</v>
      </c>
      <c r="J26" s="144" t="s">
        <v>135</v>
      </c>
      <c r="K26" s="145">
        <v>339840</v>
      </c>
      <c r="L26" s="140" t="s">
        <v>142</v>
      </c>
      <c r="M26" s="140" t="s">
        <v>143</v>
      </c>
      <c r="N26" s="139" t="s">
        <v>139</v>
      </c>
      <c r="O26" s="139" t="s">
        <v>138</v>
      </c>
    </row>
    <row r="27" spans="1:15" ht="75.75" customHeight="1">
      <c r="A27" s="139">
        <v>2</v>
      </c>
      <c r="B27" s="146" t="s">
        <v>159</v>
      </c>
      <c r="C27" s="146" t="s">
        <v>156</v>
      </c>
      <c r="D27" s="147" t="s">
        <v>160</v>
      </c>
      <c r="E27" s="142" t="s">
        <v>150</v>
      </c>
      <c r="F27" s="148" t="s">
        <v>157</v>
      </c>
      <c r="G27" s="149" t="s">
        <v>170</v>
      </c>
      <c r="H27" s="150" t="s">
        <v>161</v>
      </c>
      <c r="I27" s="151">
        <v>46231573000</v>
      </c>
      <c r="J27" s="152" t="s">
        <v>135</v>
      </c>
      <c r="K27" s="145">
        <v>352617.31</v>
      </c>
      <c r="L27" s="140" t="s">
        <v>142</v>
      </c>
      <c r="M27" s="140" t="s">
        <v>137</v>
      </c>
      <c r="N27" s="139" t="s">
        <v>146</v>
      </c>
      <c r="O27" s="139" t="s">
        <v>144</v>
      </c>
    </row>
    <row r="28" spans="1:15" ht="54" customHeight="1">
      <c r="A28" s="139">
        <v>3</v>
      </c>
      <c r="B28" s="146" t="s">
        <v>159</v>
      </c>
      <c r="C28" s="146" t="s">
        <v>156</v>
      </c>
      <c r="D28" s="147" t="s">
        <v>158</v>
      </c>
      <c r="E28" s="142" t="s">
        <v>150</v>
      </c>
      <c r="F28" s="148" t="s">
        <v>157</v>
      </c>
      <c r="G28" s="149" t="s">
        <v>170</v>
      </c>
      <c r="H28" s="150" t="s">
        <v>161</v>
      </c>
      <c r="I28" s="153">
        <v>464640000</v>
      </c>
      <c r="J28" s="152" t="s">
        <v>135</v>
      </c>
      <c r="K28" s="145">
        <v>840000</v>
      </c>
      <c r="L28" s="140" t="s">
        <v>142</v>
      </c>
      <c r="M28" s="140" t="s">
        <v>143</v>
      </c>
      <c r="N28" s="139" t="s">
        <v>146</v>
      </c>
      <c r="O28" s="139" t="s">
        <v>144</v>
      </c>
    </row>
    <row r="29" spans="1:15" ht="75.75" customHeight="1">
      <c r="A29" s="139">
        <v>4</v>
      </c>
      <c r="B29" s="140" t="s">
        <v>145</v>
      </c>
      <c r="C29" s="140" t="s">
        <v>155</v>
      </c>
      <c r="D29" s="154" t="s">
        <v>162</v>
      </c>
      <c r="E29" s="155" t="s">
        <v>154</v>
      </c>
      <c r="F29" s="140" t="s">
        <v>152</v>
      </c>
      <c r="G29" s="139" t="s">
        <v>151</v>
      </c>
      <c r="H29" s="156">
        <v>1</v>
      </c>
      <c r="I29" s="156">
        <v>46424000000</v>
      </c>
      <c r="J29" s="139" t="s">
        <v>135</v>
      </c>
      <c r="K29" s="145">
        <v>178000</v>
      </c>
      <c r="L29" s="140" t="s">
        <v>142</v>
      </c>
      <c r="M29" s="140" t="s">
        <v>136</v>
      </c>
      <c r="N29" s="139" t="s">
        <v>153</v>
      </c>
      <c r="O29" s="139" t="s">
        <v>138</v>
      </c>
    </row>
    <row r="30" spans="1:15" ht="75.75" customHeight="1">
      <c r="A30" s="139">
        <v>5</v>
      </c>
      <c r="B30" s="140" t="s">
        <v>145</v>
      </c>
      <c r="C30" s="140" t="s">
        <v>155</v>
      </c>
      <c r="D30" s="154" t="s">
        <v>163</v>
      </c>
      <c r="E30" s="155" t="s">
        <v>154</v>
      </c>
      <c r="F30" s="140" t="s">
        <v>152</v>
      </c>
      <c r="G30" s="139" t="s">
        <v>151</v>
      </c>
      <c r="H30" s="156">
        <v>1</v>
      </c>
      <c r="I30" s="157">
        <v>46231573000</v>
      </c>
      <c r="J30" s="144" t="s">
        <v>135</v>
      </c>
      <c r="K30" s="145">
        <v>546000</v>
      </c>
      <c r="L30" s="140" t="s">
        <v>142</v>
      </c>
      <c r="M30" s="140" t="s">
        <v>136</v>
      </c>
      <c r="N30" s="139" t="s">
        <v>153</v>
      </c>
      <c r="O30" s="139" t="s">
        <v>138</v>
      </c>
    </row>
    <row r="31" spans="1:15" ht="75.75" customHeight="1">
      <c r="A31" s="139">
        <v>6</v>
      </c>
      <c r="B31" s="140" t="s">
        <v>145</v>
      </c>
      <c r="C31" s="140" t="s">
        <v>155</v>
      </c>
      <c r="D31" s="154" t="s">
        <v>164</v>
      </c>
      <c r="E31" s="155" t="s">
        <v>154</v>
      </c>
      <c r="F31" s="140" t="s">
        <v>152</v>
      </c>
      <c r="G31" s="139" t="s">
        <v>151</v>
      </c>
      <c r="H31" s="156">
        <v>1</v>
      </c>
      <c r="I31" s="157">
        <v>46231573000</v>
      </c>
      <c r="J31" s="139" t="s">
        <v>135</v>
      </c>
      <c r="K31" s="145">
        <v>216000</v>
      </c>
      <c r="L31" s="140" t="s">
        <v>142</v>
      </c>
      <c r="M31" s="140" t="s">
        <v>136</v>
      </c>
      <c r="N31" s="139" t="s">
        <v>153</v>
      </c>
      <c r="O31" s="139" t="s">
        <v>138</v>
      </c>
    </row>
  </sheetData>
  <customSheetViews>
    <customSheetView guid="{76CDC8B9-3A62-4D77-BAD8-81102C7A47B7}" scale="60" showPageBreaks="1" fitToPage="1" printArea="1" filter="1" showAutoFilter="1" hiddenRows="1" topLeftCell="A12">
      <pane xSplit="1" ySplit="103" topLeftCell="B116" activePane="bottomRight" state="frozen"/>
      <selection pane="bottomRight" activeCell="D28" sqref="D28"/>
      <pageMargins left="0.23622047244094491" right="0.15748031496062992" top="0.23622047244094491" bottom="0.23622047244094491" header="0.15748031496062992" footer="0.15748031496062992"/>
      <pageSetup paperSize="9" scale="31" fitToHeight="0" orientation="landscape" cellComments="asDisplayed" r:id="rId1"/>
      <headerFooter>
        <oddFooter>&amp;RСтраница  &amp;P из &amp;N</oddFooter>
      </headerFooter>
      <autoFilter ref="A16:W115">
        <filterColumn colId="11">
          <filters>
            <filter val="январь 2017"/>
          </filters>
        </filterColumn>
      </autoFilter>
    </customSheetView>
    <customSheetView guid="{4ADD6FC2-0EF8-4FFE-943F-AAE69AC27E7A}" scale="75" showPageBreaks="1" fitToPage="1" printArea="1" hiddenRows="1" topLeftCell="A12">
      <pane xSplit="1" ySplit="3" topLeftCell="B45" activePane="bottomRight" state="frozen"/>
      <selection pane="bottomRight" activeCell="C51" sqref="C51"/>
      <pageMargins left="0.23622047244094491" right="0.15748031496062992" top="0.23622047244094491" bottom="0.23622047244094491" header="0.15748031496062992" footer="0.15748031496062992"/>
      <pageSetup paperSize="9" scale="30" fitToHeight="0" orientation="landscape" cellComments="asDisplayed" r:id="rId2"/>
      <headerFooter>
        <oddFooter>&amp;RСтраница  &amp;P из &amp;N</oddFooter>
      </headerFooter>
    </customSheetView>
    <customSheetView guid="{308EA0E1-B125-4EE0-90FD-69B28B465BFE}" scale="70" showPageBreaks="1" fitToPage="1" printArea="1" showAutoFilter="1" view="pageBreakPreview" topLeftCell="F167">
      <selection activeCell="N169" sqref="N169"/>
      <pageMargins left="0.23622047244094491" right="0.15748031496062992" top="0.23622047244094491" bottom="0.23622047244094491" header="0.15748031496062992" footer="0.15748031496062992"/>
      <pageSetup paperSize="8" scale="49" fitToHeight="0" orientation="landscape" cellComments="asDisplayed" r:id="rId3"/>
      <headerFooter>
        <oddFooter>&amp;RСтраница  &amp;P из &amp;N</oddFooter>
      </headerFooter>
      <autoFilter ref="A20:WCR132"/>
    </customSheetView>
    <customSheetView guid="{37835DEA-054B-493B-B24C-2A5584836718}" scale="60" showPageBreaks="1" fitToPage="1" printArea="1" showAutoFilter="1" view="pageBreakPreview" topLeftCell="R4">
      <selection activeCell="X22" sqref="X22"/>
      <pageMargins left="0.23622047244094491" right="0.15748031496062992" top="0.23622047244094491" bottom="0.23622047244094491" header="0.15748031496062992" footer="0.15748031496062992"/>
      <pageSetup paperSize="8" scale="49" fitToHeight="0" orientation="landscape" cellComments="asDisplayed" r:id="rId4"/>
      <headerFooter>
        <oddFooter>&amp;RСтраница  &amp;P из &amp;N</oddFooter>
      </headerFooter>
      <autoFilter ref="A20:WCP132"/>
    </customSheetView>
    <customSheetView guid="{D18235B2-7C5F-4AA1-91D2-B25CDBF116B2}" scale="70" showPageBreaks="1" fitToPage="1" printArea="1" showAutoFilter="1" view="pageBreakPreview" topLeftCell="H190">
      <selection activeCell="M212" sqref="M212"/>
      <pageMargins left="0.23622047244094491" right="0.15748031496062992" top="0.23622047244094491" bottom="0.23622047244094491" header="0.15748031496062992" footer="0.15748031496062992"/>
      <pageSetup paperSize="8" scale="34" fitToHeight="0" orientation="landscape" cellComments="asDisplayed" r:id="rId5"/>
      <headerFooter>
        <oddFooter>&amp;RСтраница  &amp;P из &amp;N</oddFooter>
      </headerFooter>
      <autoFilter ref="A20:WCT132"/>
    </customSheetView>
    <customSheetView guid="{45557B51-C97B-4949-B061-3D1092293CBF}" scale="90" showPageBreaks="1" fitToPage="1" printArea="1" showAutoFilter="1" hiddenRows="1" hiddenColumns="1" topLeftCell="A12">
      <pane xSplit="1" ySplit="3" topLeftCell="B15" activePane="bottomRight" state="frozen"/>
      <selection pane="bottomRight" activeCell="W19" sqref="W19"/>
      <pageMargins left="0.23622047244094491" right="0.15748031496062992" top="0.23622047244094491" bottom="0.23622047244094491" header="0.15748031496062992" footer="0.15748031496062992"/>
      <pageSetup paperSize="9" scale="33" fitToHeight="0" orientation="landscape" cellComments="asDisplayed" r:id="rId6"/>
      <headerFooter>
        <oddFooter>&amp;RСтраница  &amp;P из &amp;N</oddFooter>
      </headerFooter>
      <autoFilter ref="A16:V118"/>
    </customSheetView>
    <customSheetView guid="{6184250A-0EB9-431E-8710-E7F444F9B014}" scale="75" showPageBreaks="1" fitToPage="1" printArea="1" hiddenRows="1" topLeftCell="A12">
      <pane xSplit="1" ySplit="5" topLeftCell="B112" activePane="bottomRight" state="frozen"/>
      <selection pane="bottomRight" activeCell="K118" sqref="K118"/>
      <pageMargins left="0.23622047244094491" right="0.15748031496062992" top="0.23622047244094491" bottom="0.23622047244094491" header="0.15748031496062992" footer="0.15748031496062992"/>
      <pageSetup paperSize="9" scale="31" fitToHeight="0" orientation="landscape" cellComments="asDisplayed" r:id="rId7"/>
      <headerFooter>
        <oddFooter>&amp;RСтраница  &amp;P из &amp;N</oddFooter>
      </headerFooter>
    </customSheetView>
    <customSheetView guid="{DCE98CA7-C903-4E97-8E8C-C4E587C511E9}" scale="50" showPageBreaks="1" fitToPage="1" printArea="1" filter="1" showAutoFilter="1" hiddenRows="1" view="pageBreakPreview" topLeftCell="R25">
      <selection activeCell="AC32" sqref="AC32"/>
      <pageMargins left="0.23622047244094491" right="0.15748031496062992" top="0.23622047244094491" bottom="0.23622047244094491" header="0.15748031496062992" footer="0.15748031496062992"/>
      <pageSetup paperSize="8" scale="57" fitToHeight="0" orientation="landscape" cellComments="asDisplayed" r:id="rId8"/>
      <headerFooter>
        <oddFooter>&amp;RСтраница  &amp;P из &amp;N</oddFooter>
      </headerFooter>
      <autoFilter ref="A16:W115">
        <filterColumn colId="11">
          <filters>
            <filter val="январь 2017"/>
          </filters>
        </filterColumn>
      </autoFilter>
    </customSheetView>
  </customSheetViews>
  <mergeCells count="29">
    <mergeCell ref="M2:N2"/>
    <mergeCell ref="M4:N4"/>
    <mergeCell ref="M5:N5"/>
    <mergeCell ref="M7:N7"/>
    <mergeCell ref="M9:N9"/>
    <mergeCell ref="F23:G23"/>
    <mergeCell ref="N22:N24"/>
    <mergeCell ref="D22:M22"/>
    <mergeCell ref="B22:B24"/>
    <mergeCell ref="H23:H24"/>
    <mergeCell ref="I23:J23"/>
    <mergeCell ref="K23:K24"/>
    <mergeCell ref="L23:M23"/>
    <mergeCell ref="O22:O24"/>
    <mergeCell ref="B15:N15"/>
    <mergeCell ref="A16:B16"/>
    <mergeCell ref="C16:N16"/>
    <mergeCell ref="A17:B17"/>
    <mergeCell ref="C17:N17"/>
    <mergeCell ref="A18:B18"/>
    <mergeCell ref="C18:N18"/>
    <mergeCell ref="C22:C24"/>
    <mergeCell ref="A19:B19"/>
    <mergeCell ref="C19:N19"/>
    <mergeCell ref="A20:B20"/>
    <mergeCell ref="C20:N20"/>
    <mergeCell ref="E23:E24"/>
    <mergeCell ref="D23:D24"/>
    <mergeCell ref="A22:A24"/>
  </mergeCells>
  <pageMargins left="0.23622047244094491" right="0.15748031496062992" top="0.23622047244094491" bottom="0.23622047244094491" header="0.15748031496062992" footer="0.15748031496062992"/>
  <pageSetup paperSize="8" scale="56" fitToHeight="0" orientation="landscape" cellComments="asDisplayed" r:id="rId9"/>
  <headerFooter>
    <oddFooter>&amp;RСтраница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AK67"/>
  <sheetViews>
    <sheetView view="pageBreakPreview" zoomScale="80" zoomScaleNormal="70" zoomScaleSheetLayoutView="80" workbookViewId="0">
      <pane xSplit="14" ySplit="14" topLeftCell="O15" activePane="bottomRight" state="frozen"/>
      <selection pane="topRight" activeCell="O1" sqref="O1"/>
      <selection pane="bottomLeft" activeCell="A15" sqref="A15"/>
      <selection pane="bottomRight" activeCell="P3" sqref="P3:Z7"/>
    </sheetView>
  </sheetViews>
  <sheetFormatPr defaultColWidth="9.140625" defaultRowHeight="12.75"/>
  <cols>
    <col min="1" max="1" width="3.85546875" style="2" customWidth="1"/>
    <col min="2" max="2" width="1.42578125" style="2" customWidth="1"/>
    <col min="3" max="3" width="3.85546875" style="2" customWidth="1"/>
    <col min="4" max="7" width="1.85546875" style="2" customWidth="1"/>
    <col min="8" max="12" width="3.28515625" style="2" customWidth="1"/>
    <col min="13" max="13" width="5" style="2" customWidth="1"/>
    <col min="14" max="14" width="46" style="2" customWidth="1"/>
    <col min="15" max="17" width="16.42578125" style="55" customWidth="1"/>
    <col min="18" max="26" width="19.140625" style="55" customWidth="1"/>
    <col min="27" max="27" width="19.140625" style="6" customWidth="1"/>
    <col min="28" max="28" width="19.140625" style="89" customWidth="1"/>
    <col min="29" max="29" width="19.140625" style="2" customWidth="1"/>
    <col min="30" max="30" width="9.140625" style="2"/>
    <col min="31" max="31" width="13.140625" style="108" customWidth="1"/>
    <col min="32" max="32" width="9.140625" style="108"/>
    <col min="33" max="34" width="9.140625" style="2"/>
    <col min="35" max="35" width="14.42578125" style="113" bestFit="1" customWidth="1"/>
    <col min="36" max="36" width="12.5703125" style="113" customWidth="1"/>
    <col min="37" max="37" width="15.28515625" style="113" customWidth="1"/>
    <col min="38" max="16384" width="9.140625" style="2"/>
  </cols>
  <sheetData>
    <row r="1" spans="1:37" ht="15.75">
      <c r="A1" s="1" t="s">
        <v>0</v>
      </c>
      <c r="B1" s="1"/>
      <c r="C1" s="1"/>
      <c r="D1" s="1"/>
      <c r="E1" s="1"/>
      <c r="F1" s="1"/>
      <c r="G1" s="1"/>
      <c r="I1" s="3" t="s">
        <v>1</v>
      </c>
      <c r="J1" s="1"/>
      <c r="K1" s="1"/>
      <c r="L1" s="1"/>
      <c r="M1" s="1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37" ht="15.75">
      <c r="A2" s="1"/>
      <c r="B2" s="1"/>
      <c r="C2" s="1"/>
      <c r="D2" s="1"/>
      <c r="E2" s="1"/>
      <c r="F2" s="1"/>
      <c r="G2" s="1"/>
      <c r="I2" s="7"/>
      <c r="J2" s="1"/>
      <c r="K2" s="1"/>
      <c r="L2" s="1"/>
      <c r="M2" s="1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37" ht="15.75">
      <c r="A3" s="1" t="s">
        <v>2</v>
      </c>
      <c r="B3" s="1"/>
      <c r="C3" s="1"/>
      <c r="D3" s="1"/>
      <c r="E3" s="1"/>
      <c r="F3" s="1"/>
      <c r="G3" s="1"/>
      <c r="I3" s="8">
        <v>9</v>
      </c>
      <c r="J3" s="1"/>
      <c r="K3" s="1"/>
      <c r="L3" s="1"/>
      <c r="M3" s="1"/>
      <c r="N3" s="4"/>
      <c r="O3" s="5"/>
      <c r="P3" s="213" t="s">
        <v>104</v>
      </c>
      <c r="Q3" s="213"/>
      <c r="R3" s="213"/>
      <c r="S3" s="213"/>
      <c r="T3" s="213"/>
      <c r="U3" s="213"/>
      <c r="V3" s="213"/>
      <c r="W3" s="213"/>
      <c r="X3" s="213"/>
      <c r="Y3" s="213"/>
      <c r="Z3" s="213"/>
    </row>
    <row r="4" spans="1:37" ht="15.75">
      <c r="A4" s="1" t="s">
        <v>3</v>
      </c>
      <c r="B4" s="1"/>
      <c r="C4" s="1"/>
      <c r="D4" s="1"/>
      <c r="E4" s="1"/>
      <c r="F4" s="1"/>
      <c r="G4" s="1"/>
      <c r="I4" s="3" t="s">
        <v>89</v>
      </c>
      <c r="J4" s="1"/>
      <c r="K4" s="1"/>
      <c r="L4" s="1"/>
      <c r="M4" s="1"/>
      <c r="N4" s="4"/>
      <c r="O4" s="5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</row>
    <row r="5" spans="1:37" ht="15.75">
      <c r="A5" s="1" t="s">
        <v>4</v>
      </c>
      <c r="B5" s="1"/>
      <c r="C5" s="1"/>
      <c r="D5" s="1"/>
      <c r="E5" s="1"/>
      <c r="F5" s="1"/>
      <c r="G5" s="1"/>
      <c r="I5" s="9" t="s">
        <v>101</v>
      </c>
      <c r="J5" s="1"/>
      <c r="K5" s="1"/>
      <c r="L5" s="1"/>
      <c r="M5" s="1"/>
      <c r="N5" s="4"/>
      <c r="O5" s="5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</row>
    <row r="6" spans="1:37" s="1" customFormat="1" ht="15.75">
      <c r="A6" s="1" t="s">
        <v>5</v>
      </c>
      <c r="I6" s="10" t="s">
        <v>102</v>
      </c>
      <c r="N6" s="4"/>
      <c r="O6" s="5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11"/>
      <c r="AB6" s="90"/>
      <c r="AE6" s="109"/>
      <c r="AF6" s="109"/>
      <c r="AI6" s="114"/>
      <c r="AJ6" s="114"/>
      <c r="AK6" s="114"/>
    </row>
    <row r="7" spans="1:37" ht="15.75">
      <c r="B7" s="1"/>
      <c r="C7" s="1"/>
      <c r="D7" s="1"/>
      <c r="E7" s="1"/>
      <c r="F7" s="1"/>
      <c r="G7" s="1"/>
      <c r="I7" s="3" t="s">
        <v>6</v>
      </c>
      <c r="J7" s="1"/>
      <c r="K7" s="1"/>
      <c r="L7" s="1"/>
      <c r="M7" s="1"/>
      <c r="N7" s="4"/>
      <c r="O7" s="5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</row>
    <row r="8" spans="1:37" ht="25.5" customHeight="1">
      <c r="A8" s="1" t="s">
        <v>7</v>
      </c>
      <c r="B8" s="1"/>
      <c r="C8" s="1"/>
      <c r="D8" s="1"/>
      <c r="E8" s="1"/>
      <c r="F8" s="1"/>
      <c r="G8" s="1"/>
      <c r="I8" s="3" t="s">
        <v>8</v>
      </c>
      <c r="J8" s="1"/>
      <c r="K8" s="1"/>
      <c r="L8" s="1"/>
      <c r="M8" s="1"/>
      <c r="N8" s="4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3"/>
      <c r="AB8" s="91"/>
      <c r="AC8" s="14"/>
      <c r="AD8" s="14"/>
      <c r="AE8" s="110"/>
      <c r="AF8" s="110"/>
    </row>
    <row r="9" spans="1:37" ht="14.1" customHeight="1">
      <c r="A9" s="1"/>
      <c r="B9" s="1"/>
      <c r="C9" s="1"/>
      <c r="D9" s="1"/>
      <c r="E9" s="1"/>
      <c r="F9" s="1"/>
      <c r="G9" s="1"/>
      <c r="I9" s="1"/>
      <c r="J9" s="1"/>
      <c r="K9" s="1"/>
      <c r="L9" s="1"/>
      <c r="M9" s="1"/>
      <c r="N9" s="15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7"/>
      <c r="AB9" s="91"/>
      <c r="AC9" s="14"/>
      <c r="AD9" s="14"/>
      <c r="AE9" s="110"/>
      <c r="AF9" s="110"/>
    </row>
    <row r="10" spans="1:37" ht="14.1" customHeight="1" thickBot="1">
      <c r="A10" s="1"/>
      <c r="B10" s="1"/>
      <c r="C10" s="1"/>
      <c r="D10" s="1"/>
      <c r="E10" s="1"/>
      <c r="F10" s="1"/>
      <c r="G10" s="1"/>
      <c r="H10" s="2" t="s">
        <v>9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3"/>
      <c r="AB10" s="91"/>
      <c r="AC10" s="14"/>
      <c r="AD10" s="14"/>
      <c r="AE10" s="110"/>
      <c r="AF10" s="110"/>
    </row>
    <row r="11" spans="1:37" s="7" customFormat="1" ht="29.25" customHeight="1">
      <c r="A11" s="197" t="s">
        <v>10</v>
      </c>
      <c r="B11" s="198"/>
      <c r="C11" s="198"/>
      <c r="D11" s="198"/>
      <c r="E11" s="198"/>
      <c r="F11" s="198"/>
      <c r="G11" s="199"/>
      <c r="H11" s="206" t="s">
        <v>11</v>
      </c>
      <c r="I11" s="198"/>
      <c r="J11" s="198"/>
      <c r="K11" s="198"/>
      <c r="L11" s="198"/>
      <c r="M11" s="198"/>
      <c r="N11" s="199"/>
      <c r="O11" s="209" t="s">
        <v>103</v>
      </c>
      <c r="P11" s="210"/>
      <c r="Q11" s="211"/>
      <c r="R11" s="181" t="s">
        <v>90</v>
      </c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3"/>
      <c r="AD11" s="18"/>
      <c r="AE11" s="122"/>
      <c r="AF11" s="122"/>
      <c r="AI11" s="115"/>
      <c r="AJ11" s="115"/>
      <c r="AK11" s="115"/>
    </row>
    <row r="12" spans="1:37" s="7" customFormat="1" ht="21" customHeight="1">
      <c r="A12" s="200"/>
      <c r="B12" s="201"/>
      <c r="C12" s="201"/>
      <c r="D12" s="201"/>
      <c r="E12" s="201"/>
      <c r="F12" s="201"/>
      <c r="G12" s="202"/>
      <c r="H12" s="207"/>
      <c r="I12" s="201"/>
      <c r="J12" s="201"/>
      <c r="K12" s="201"/>
      <c r="L12" s="201"/>
      <c r="M12" s="201"/>
      <c r="N12" s="202"/>
      <c r="O12" s="184" t="s">
        <v>12</v>
      </c>
      <c r="P12" s="184"/>
      <c r="Q12" s="184"/>
      <c r="R12" s="184" t="s">
        <v>91</v>
      </c>
      <c r="S12" s="184"/>
      <c r="T12" s="184"/>
      <c r="U12" s="184" t="s">
        <v>92</v>
      </c>
      <c r="V12" s="184"/>
      <c r="W12" s="184"/>
      <c r="X12" s="184" t="s">
        <v>93</v>
      </c>
      <c r="Y12" s="184"/>
      <c r="Z12" s="184"/>
      <c r="AA12" s="184" t="s">
        <v>94</v>
      </c>
      <c r="AB12" s="184"/>
      <c r="AC12" s="184"/>
      <c r="AD12" s="18"/>
      <c r="AE12" s="122"/>
      <c r="AF12" s="122"/>
      <c r="AI12" s="115"/>
      <c r="AJ12" s="115" t="s">
        <v>99</v>
      </c>
      <c r="AK12" s="115"/>
    </row>
    <row r="13" spans="1:37" s="7" customFormat="1" ht="33" customHeight="1">
      <c r="A13" s="203"/>
      <c r="B13" s="204"/>
      <c r="C13" s="204"/>
      <c r="D13" s="204"/>
      <c r="E13" s="204"/>
      <c r="F13" s="204"/>
      <c r="G13" s="205"/>
      <c r="H13" s="208"/>
      <c r="I13" s="204"/>
      <c r="J13" s="204"/>
      <c r="K13" s="204"/>
      <c r="L13" s="204"/>
      <c r="M13" s="204"/>
      <c r="N13" s="205"/>
      <c r="O13" s="96" t="s">
        <v>13</v>
      </c>
      <c r="P13" s="19" t="s">
        <v>14</v>
      </c>
      <c r="Q13" s="19" t="s">
        <v>15</v>
      </c>
      <c r="R13" s="96" t="s">
        <v>95</v>
      </c>
      <c r="S13" s="19" t="s">
        <v>14</v>
      </c>
      <c r="T13" s="19" t="s">
        <v>15</v>
      </c>
      <c r="U13" s="96" t="s">
        <v>96</v>
      </c>
      <c r="V13" s="19" t="s">
        <v>14</v>
      </c>
      <c r="W13" s="19" t="s">
        <v>15</v>
      </c>
      <c r="X13" s="96" t="s">
        <v>97</v>
      </c>
      <c r="Y13" s="19" t="s">
        <v>14</v>
      </c>
      <c r="Z13" s="19" t="s">
        <v>15</v>
      </c>
      <c r="AA13" s="96" t="s">
        <v>98</v>
      </c>
      <c r="AB13" s="19" t="s">
        <v>14</v>
      </c>
      <c r="AC13" s="19" t="s">
        <v>15</v>
      </c>
      <c r="AD13" s="18"/>
      <c r="AE13" s="122"/>
      <c r="AF13" s="122"/>
      <c r="AI13" s="116" t="s">
        <v>100</v>
      </c>
      <c r="AJ13" s="116" t="s">
        <v>14</v>
      </c>
      <c r="AK13" s="116" t="s">
        <v>15</v>
      </c>
    </row>
    <row r="14" spans="1:37" s="14" customFormat="1" ht="14.1" customHeight="1">
      <c r="A14" s="193">
        <v>1</v>
      </c>
      <c r="B14" s="194"/>
      <c r="C14" s="194"/>
      <c r="D14" s="194"/>
      <c r="E14" s="194"/>
      <c r="F14" s="194"/>
      <c r="G14" s="194"/>
      <c r="H14" s="212">
        <v>2</v>
      </c>
      <c r="I14" s="194"/>
      <c r="J14" s="194"/>
      <c r="K14" s="194"/>
      <c r="L14" s="194"/>
      <c r="M14" s="194"/>
      <c r="N14" s="194"/>
      <c r="O14" s="20">
        <v>3</v>
      </c>
      <c r="P14" s="21" t="s">
        <v>16</v>
      </c>
      <c r="Q14" s="97" t="s">
        <v>17</v>
      </c>
      <c r="R14" s="20">
        <v>4</v>
      </c>
      <c r="S14" s="21" t="s">
        <v>18</v>
      </c>
      <c r="T14" s="21" t="s">
        <v>19</v>
      </c>
      <c r="U14" s="20">
        <v>5</v>
      </c>
      <c r="V14" s="21" t="s">
        <v>20</v>
      </c>
      <c r="W14" s="21" t="s">
        <v>21</v>
      </c>
      <c r="X14" s="20">
        <v>6</v>
      </c>
      <c r="Y14" s="21" t="s">
        <v>22</v>
      </c>
      <c r="Z14" s="21" t="s">
        <v>23</v>
      </c>
      <c r="AA14" s="20">
        <v>7</v>
      </c>
      <c r="AB14" s="107" t="s">
        <v>24</v>
      </c>
      <c r="AC14" s="106" t="s">
        <v>25</v>
      </c>
      <c r="AD14" s="22"/>
      <c r="AE14" s="123"/>
      <c r="AF14" s="118"/>
      <c r="AI14" s="117"/>
      <c r="AJ14" s="117"/>
      <c r="AK14" s="117"/>
    </row>
    <row r="15" spans="1:37" s="18" customFormat="1" ht="30" customHeight="1">
      <c r="A15" s="23" t="s">
        <v>26</v>
      </c>
      <c r="B15" s="24"/>
      <c r="C15" s="24"/>
      <c r="D15" s="24"/>
      <c r="E15" s="24"/>
      <c r="F15" s="24"/>
      <c r="G15" s="25"/>
      <c r="H15" s="26" t="s">
        <v>27</v>
      </c>
      <c r="I15" s="26"/>
      <c r="J15" s="26"/>
      <c r="K15" s="26"/>
      <c r="L15" s="26"/>
      <c r="M15" s="26"/>
      <c r="N15" s="26"/>
      <c r="O15" s="27">
        <f>SUM(O16:O20)+O23</f>
        <v>1193184.3388527117</v>
      </c>
      <c r="P15" s="28">
        <f>SUM(P16:P20)+P23</f>
        <v>1162197.982603559</v>
      </c>
      <c r="Q15" s="98">
        <f t="shared" ref="Q15" si="0">SUM(Q16:Q20)+Q23</f>
        <v>30986.356249152544</v>
      </c>
      <c r="R15" s="27">
        <f>SUM(R16:R20)+R23</f>
        <v>289617.38330423727</v>
      </c>
      <c r="S15" s="28">
        <f t="shared" ref="S15" si="1">SUM(S16:S20)+S23</f>
        <v>289617.38330423727</v>
      </c>
      <c r="T15" s="28"/>
      <c r="U15" s="27">
        <f>SUM(U16:U20)+U23</f>
        <v>290058.86556305079</v>
      </c>
      <c r="V15" s="28">
        <f t="shared" ref="V15" si="2">SUM(V16:V20)+V23</f>
        <v>290058.86556305079</v>
      </c>
      <c r="W15" s="28"/>
      <c r="X15" s="27">
        <f>SUM(X16:X20)+X23</f>
        <v>290244.0247320339</v>
      </c>
      <c r="Y15" s="28">
        <f t="shared" ref="Y15" si="3">SUM(Y16:Y20)+Y23</f>
        <v>290244.0247320339</v>
      </c>
      <c r="Z15" s="28"/>
      <c r="AA15" s="27">
        <f>SUM(AA16:AA20)+AA23</f>
        <v>292277.70900423726</v>
      </c>
      <c r="AB15" s="28">
        <f t="shared" ref="AB15" si="4">SUM(AB16:AB20)+AB23</f>
        <v>292277.70900423726</v>
      </c>
      <c r="AC15" s="101"/>
      <c r="AD15" s="2"/>
      <c r="AE15" s="123">
        <v>0</v>
      </c>
      <c r="AF15" s="118" t="s">
        <v>29</v>
      </c>
      <c r="AI15" s="124" t="e">
        <f>O15-#REF!</f>
        <v>#REF!</v>
      </c>
      <c r="AJ15" s="124" t="e">
        <f>P15-#REF!</f>
        <v>#REF!</v>
      </c>
      <c r="AK15" s="124" t="e">
        <f>Q15-#REF!</f>
        <v>#REF!</v>
      </c>
    </row>
    <row r="16" spans="1:37" s="7" customFormat="1" ht="15">
      <c r="A16" s="29" t="s">
        <v>26</v>
      </c>
      <c r="B16" s="30" t="s">
        <v>26</v>
      </c>
      <c r="C16" s="31"/>
      <c r="D16" s="31"/>
      <c r="E16" s="31"/>
      <c r="F16" s="31"/>
      <c r="G16" s="32"/>
      <c r="H16" s="33"/>
      <c r="I16" s="34" t="s">
        <v>28</v>
      </c>
      <c r="J16" s="35"/>
      <c r="K16" s="35"/>
      <c r="L16" s="35"/>
      <c r="M16" s="35"/>
      <c r="N16" s="36"/>
      <c r="O16" s="37">
        <f t="shared" ref="O16:O19" si="5">P16+Q16</f>
        <v>899012.70571305067</v>
      </c>
      <c r="P16" s="38">
        <f>S16+V16+Y16+AB16</f>
        <v>896232.30571305065</v>
      </c>
      <c r="Q16" s="38">
        <v>2780.3999999999996</v>
      </c>
      <c r="R16" s="37">
        <f>S16+T16</f>
        <v>223209.76412576268</v>
      </c>
      <c r="S16" s="38">
        <v>223209.76412576268</v>
      </c>
      <c r="T16" s="102"/>
      <c r="U16" s="37">
        <f>V16+W16</f>
        <v>223209.76412576268</v>
      </c>
      <c r="V16" s="38">
        <v>223209.76412576268</v>
      </c>
      <c r="W16" s="102"/>
      <c r="X16" s="37">
        <f>Y16+Z16</f>
        <v>223209.76412576268</v>
      </c>
      <c r="Y16" s="38">
        <v>223209.76412576268</v>
      </c>
      <c r="Z16" s="102"/>
      <c r="AA16" s="37">
        <f>AB16+AC16</f>
        <v>226603.01333576266</v>
      </c>
      <c r="AB16" s="38">
        <v>226603.01333576266</v>
      </c>
      <c r="AC16" s="101"/>
      <c r="AD16" s="2"/>
      <c r="AE16" s="123">
        <v>0</v>
      </c>
      <c r="AF16" s="118" t="s">
        <v>29</v>
      </c>
      <c r="AI16" s="124" t="e">
        <f>O16-#REF!</f>
        <v>#REF!</v>
      </c>
      <c r="AJ16" s="124" t="e">
        <f>P16-#REF!</f>
        <v>#REF!</v>
      </c>
      <c r="AK16" s="124" t="e">
        <f>Q16-#REF!</f>
        <v>#REF!</v>
      </c>
    </row>
    <row r="17" spans="1:37" s="7" customFormat="1" ht="15">
      <c r="A17" s="29" t="s">
        <v>26</v>
      </c>
      <c r="B17" s="30" t="s">
        <v>30</v>
      </c>
      <c r="C17" s="31"/>
      <c r="D17" s="31"/>
      <c r="E17" s="31"/>
      <c r="F17" s="31"/>
      <c r="G17" s="32"/>
      <c r="H17" s="33"/>
      <c r="I17" s="195" t="s">
        <v>31</v>
      </c>
      <c r="J17" s="195"/>
      <c r="K17" s="195"/>
      <c r="L17" s="195"/>
      <c r="M17" s="195"/>
      <c r="N17" s="196"/>
      <c r="O17" s="37">
        <f t="shared" si="5"/>
        <v>244115.3743</v>
      </c>
      <c r="P17" s="38">
        <f>S17+V17+Y17+AB17</f>
        <v>244115.3743</v>
      </c>
      <c r="Q17" s="38">
        <v>0</v>
      </c>
      <c r="R17" s="37">
        <f t="shared" ref="R17:R19" si="6">S17+T17</f>
        <v>61020.295480000001</v>
      </c>
      <c r="S17" s="38">
        <v>61020.295480000001</v>
      </c>
      <c r="T17" s="102"/>
      <c r="U17" s="37">
        <f t="shared" ref="U17:U19" si="7">V17+W17</f>
        <v>61054.994009999995</v>
      </c>
      <c r="V17" s="38">
        <v>61054.994009999995</v>
      </c>
      <c r="W17" s="102"/>
      <c r="X17" s="37">
        <f t="shared" ref="X17:X19" si="8">Y17+Z17</f>
        <v>61740.502840000001</v>
      </c>
      <c r="Y17" s="38">
        <v>61740.502840000001</v>
      </c>
      <c r="Z17" s="102"/>
      <c r="AA17" s="37">
        <f t="shared" ref="AA17:AA19" si="9">AB17+AC17</f>
        <v>60299.581969999992</v>
      </c>
      <c r="AB17" s="38">
        <v>60299.581969999992</v>
      </c>
      <c r="AC17" s="101"/>
      <c r="AD17" s="2"/>
      <c r="AE17" s="123">
        <v>0</v>
      </c>
      <c r="AF17" s="118" t="s">
        <v>29</v>
      </c>
      <c r="AI17" s="124" t="e">
        <f>O17-#REF!</f>
        <v>#REF!</v>
      </c>
      <c r="AJ17" s="124" t="e">
        <f>P17-#REF!</f>
        <v>#REF!</v>
      </c>
      <c r="AK17" s="124" t="e">
        <f>Q17-#REF!</f>
        <v>#REF!</v>
      </c>
    </row>
    <row r="18" spans="1:37" s="7" customFormat="1" ht="15">
      <c r="A18" s="29" t="s">
        <v>26</v>
      </c>
      <c r="B18" s="30" t="s">
        <v>32</v>
      </c>
      <c r="C18" s="31"/>
      <c r="D18" s="31"/>
      <c r="E18" s="31"/>
      <c r="F18" s="31"/>
      <c r="G18" s="32"/>
      <c r="H18" s="33"/>
      <c r="I18" s="34" t="s">
        <v>33</v>
      </c>
      <c r="J18" s="35"/>
      <c r="K18" s="35"/>
      <c r="L18" s="35"/>
      <c r="M18" s="35"/>
      <c r="N18" s="36"/>
      <c r="O18" s="37">
        <f t="shared" si="5"/>
        <v>0</v>
      </c>
      <c r="P18" s="38">
        <f t="shared" ref="P18:P19" si="10">S18+V18+Y18+AB18</f>
        <v>0</v>
      </c>
      <c r="Q18" s="38">
        <v>0</v>
      </c>
      <c r="R18" s="37">
        <f t="shared" si="6"/>
        <v>0</v>
      </c>
      <c r="S18" s="38">
        <v>0</v>
      </c>
      <c r="T18" s="102"/>
      <c r="U18" s="37">
        <f t="shared" si="7"/>
        <v>0</v>
      </c>
      <c r="V18" s="38">
        <v>0</v>
      </c>
      <c r="W18" s="102"/>
      <c r="X18" s="37">
        <f t="shared" si="8"/>
        <v>0</v>
      </c>
      <c r="Y18" s="38">
        <v>0</v>
      </c>
      <c r="Z18" s="102"/>
      <c r="AA18" s="37">
        <f t="shared" si="9"/>
        <v>0</v>
      </c>
      <c r="AB18" s="38">
        <v>0</v>
      </c>
      <c r="AC18" s="101"/>
      <c r="AD18" s="2"/>
      <c r="AE18" s="123"/>
      <c r="AF18" s="118"/>
      <c r="AI18" s="124" t="e">
        <f>O18-#REF!</f>
        <v>#REF!</v>
      </c>
      <c r="AJ18" s="124" t="e">
        <f>P18-#REF!</f>
        <v>#REF!</v>
      </c>
      <c r="AK18" s="124" t="e">
        <f>Q18-#REF!</f>
        <v>#REF!</v>
      </c>
    </row>
    <row r="19" spans="1:37" s="7" customFormat="1" ht="15">
      <c r="A19" s="29" t="s">
        <v>26</v>
      </c>
      <c r="B19" s="30" t="s">
        <v>34</v>
      </c>
      <c r="C19" s="31"/>
      <c r="D19" s="31"/>
      <c r="E19" s="31"/>
      <c r="F19" s="31"/>
      <c r="G19" s="32"/>
      <c r="H19" s="33"/>
      <c r="I19" s="34" t="s">
        <v>35</v>
      </c>
      <c r="J19" s="35"/>
      <c r="K19" s="35"/>
      <c r="L19" s="35"/>
      <c r="M19" s="35"/>
      <c r="N19" s="36"/>
      <c r="O19" s="37">
        <f t="shared" si="5"/>
        <v>0</v>
      </c>
      <c r="P19" s="38">
        <f t="shared" si="10"/>
        <v>0</v>
      </c>
      <c r="Q19" s="38">
        <v>0</v>
      </c>
      <c r="R19" s="37">
        <f t="shared" si="6"/>
        <v>0</v>
      </c>
      <c r="S19" s="38">
        <v>0</v>
      </c>
      <c r="T19" s="102"/>
      <c r="U19" s="37">
        <f t="shared" si="7"/>
        <v>0</v>
      </c>
      <c r="V19" s="38">
        <v>0</v>
      </c>
      <c r="W19" s="102"/>
      <c r="X19" s="37">
        <f t="shared" si="8"/>
        <v>0</v>
      </c>
      <c r="Y19" s="38">
        <v>0</v>
      </c>
      <c r="Z19" s="102"/>
      <c r="AA19" s="37">
        <f t="shared" si="9"/>
        <v>0</v>
      </c>
      <c r="AB19" s="38">
        <v>0</v>
      </c>
      <c r="AC19" s="101"/>
      <c r="AD19" s="2"/>
      <c r="AE19" s="123"/>
      <c r="AF19" s="118"/>
      <c r="AI19" s="124" t="e">
        <f>O19-#REF!</f>
        <v>#REF!</v>
      </c>
      <c r="AJ19" s="124" t="e">
        <f>P19-#REF!</f>
        <v>#REF!</v>
      </c>
      <c r="AK19" s="124" t="e">
        <f>Q19-#REF!</f>
        <v>#REF!</v>
      </c>
    </row>
    <row r="20" spans="1:37" s="7" customFormat="1" ht="15">
      <c r="A20" s="29" t="s">
        <v>26</v>
      </c>
      <c r="B20" s="30" t="s">
        <v>36</v>
      </c>
      <c r="C20" s="31"/>
      <c r="D20" s="31"/>
      <c r="E20" s="31"/>
      <c r="F20" s="31"/>
      <c r="G20" s="32"/>
      <c r="H20" s="33"/>
      <c r="I20" s="195" t="s">
        <v>37</v>
      </c>
      <c r="J20" s="195"/>
      <c r="K20" s="195"/>
      <c r="L20" s="195"/>
      <c r="M20" s="195"/>
      <c r="N20" s="196"/>
      <c r="O20" s="37">
        <f>SUM(O21:O22)</f>
        <v>0</v>
      </c>
      <c r="P20" s="39">
        <f t="shared" ref="P20:Q20" si="11">SUM(P21:P22)</f>
        <v>0</v>
      </c>
      <c r="Q20" s="99">
        <f t="shared" si="11"/>
        <v>0</v>
      </c>
      <c r="R20" s="37">
        <f>SUM(R21:R22)</f>
        <v>0</v>
      </c>
      <c r="S20" s="39">
        <f t="shared" ref="S20" si="12">SUM(S21:S22)</f>
        <v>0</v>
      </c>
      <c r="T20" s="39"/>
      <c r="U20" s="37">
        <f>SUM(U21:U22)</f>
        <v>0</v>
      </c>
      <c r="V20" s="39">
        <f t="shared" ref="V20" si="13">SUM(V21:V22)</f>
        <v>0</v>
      </c>
      <c r="W20" s="39"/>
      <c r="X20" s="37">
        <f>SUM(X21:X22)</f>
        <v>0</v>
      </c>
      <c r="Y20" s="39">
        <f t="shared" ref="Y20" si="14">SUM(Y21:Y22)</f>
        <v>0</v>
      </c>
      <c r="Z20" s="39"/>
      <c r="AA20" s="37">
        <f>SUM(AA21:AA22)</f>
        <v>0</v>
      </c>
      <c r="AB20" s="39">
        <f t="shared" ref="AB20" si="15">SUM(AB21:AB22)</f>
        <v>0</v>
      </c>
      <c r="AC20" s="101"/>
      <c r="AD20" s="2"/>
      <c r="AE20" s="123">
        <v>0</v>
      </c>
      <c r="AF20" s="118" t="s">
        <v>38</v>
      </c>
      <c r="AI20" s="124" t="e">
        <f>O20-#REF!</f>
        <v>#REF!</v>
      </c>
      <c r="AJ20" s="124"/>
      <c r="AK20" s="124" t="e">
        <f>Q20-#REF!</f>
        <v>#REF!</v>
      </c>
    </row>
    <row r="21" spans="1:37" s="7" customFormat="1" ht="15">
      <c r="A21" s="29" t="s">
        <v>26</v>
      </c>
      <c r="B21" s="30" t="s">
        <v>36</v>
      </c>
      <c r="C21" s="40" t="s">
        <v>26</v>
      </c>
      <c r="D21" s="31"/>
      <c r="E21" s="31"/>
      <c r="F21" s="31"/>
      <c r="G21" s="32"/>
      <c r="H21" s="33"/>
      <c r="I21" s="94"/>
      <c r="J21" s="195" t="s">
        <v>39</v>
      </c>
      <c r="K21" s="195"/>
      <c r="L21" s="195"/>
      <c r="M21" s="195"/>
      <c r="N21" s="196"/>
      <c r="O21" s="37">
        <f>P21+Q21</f>
        <v>0</v>
      </c>
      <c r="P21" s="38">
        <f t="shared" ref="P21:P29" si="16">S21+V21+Y21+AB21</f>
        <v>0</v>
      </c>
      <c r="Q21" s="38">
        <v>0</v>
      </c>
      <c r="R21" s="37">
        <f>S21+T21</f>
        <v>0</v>
      </c>
      <c r="S21" s="38">
        <v>0</v>
      </c>
      <c r="T21" s="102"/>
      <c r="U21" s="37">
        <f>V21+W21</f>
        <v>0</v>
      </c>
      <c r="V21" s="38">
        <v>0</v>
      </c>
      <c r="W21" s="102"/>
      <c r="X21" s="37">
        <f>Y21+Z21</f>
        <v>0</v>
      </c>
      <c r="Y21" s="38">
        <v>0</v>
      </c>
      <c r="Z21" s="102"/>
      <c r="AA21" s="37">
        <f>AB21+AC21</f>
        <v>0</v>
      </c>
      <c r="AB21" s="38">
        <v>0</v>
      </c>
      <c r="AC21" s="101"/>
      <c r="AD21" s="2"/>
      <c r="AE21" s="123">
        <v>0</v>
      </c>
      <c r="AF21" s="118" t="s">
        <v>38</v>
      </c>
      <c r="AI21" s="124" t="e">
        <f>O21-#REF!</f>
        <v>#REF!</v>
      </c>
      <c r="AJ21" s="124"/>
      <c r="AK21" s="124" t="e">
        <f>Q21-#REF!</f>
        <v>#REF!</v>
      </c>
    </row>
    <row r="22" spans="1:37" s="7" customFormat="1" ht="15">
      <c r="A22" s="29" t="s">
        <v>26</v>
      </c>
      <c r="B22" s="30" t="s">
        <v>36</v>
      </c>
      <c r="C22" s="40" t="s">
        <v>30</v>
      </c>
      <c r="D22" s="31"/>
      <c r="E22" s="31"/>
      <c r="F22" s="31"/>
      <c r="G22" s="32"/>
      <c r="H22" s="33"/>
      <c r="I22" s="35"/>
      <c r="J22" s="195" t="s">
        <v>40</v>
      </c>
      <c r="K22" s="195"/>
      <c r="L22" s="195"/>
      <c r="M22" s="195"/>
      <c r="N22" s="196"/>
      <c r="O22" s="37">
        <f>P22+Q22</f>
        <v>0</v>
      </c>
      <c r="P22" s="38">
        <f t="shared" si="16"/>
        <v>0</v>
      </c>
      <c r="Q22" s="38">
        <v>0</v>
      </c>
      <c r="R22" s="37">
        <f>S22+T22</f>
        <v>0</v>
      </c>
      <c r="S22" s="38">
        <v>0</v>
      </c>
      <c r="T22" s="102"/>
      <c r="U22" s="37">
        <f>V22+W22</f>
        <v>0</v>
      </c>
      <c r="V22" s="38">
        <v>0</v>
      </c>
      <c r="W22" s="102"/>
      <c r="X22" s="37">
        <f>Y22+Z22</f>
        <v>0</v>
      </c>
      <c r="Y22" s="38">
        <v>0</v>
      </c>
      <c r="Z22" s="102"/>
      <c r="AA22" s="37">
        <f>AB22+AC22</f>
        <v>0</v>
      </c>
      <c r="AB22" s="38">
        <v>0</v>
      </c>
      <c r="AC22" s="101"/>
      <c r="AD22" s="2"/>
      <c r="AE22" s="123"/>
      <c r="AI22" s="124" t="e">
        <f>O22-#REF!</f>
        <v>#REF!</v>
      </c>
      <c r="AJ22" s="124" t="e">
        <f>P22-#REF!</f>
        <v>#REF!</v>
      </c>
      <c r="AK22" s="124" t="e">
        <f>Q22-#REF!</f>
        <v>#REF!</v>
      </c>
    </row>
    <row r="23" spans="1:37" s="7" customFormat="1" ht="15">
      <c r="A23" s="29" t="s">
        <v>26</v>
      </c>
      <c r="B23" s="30" t="s">
        <v>41</v>
      </c>
      <c r="C23" s="31"/>
      <c r="D23" s="31"/>
      <c r="E23" s="31"/>
      <c r="F23" s="31"/>
      <c r="G23" s="32"/>
      <c r="H23" s="33"/>
      <c r="I23" s="34" t="s">
        <v>42</v>
      </c>
      <c r="J23" s="35"/>
      <c r="K23" s="35"/>
      <c r="L23" s="35"/>
      <c r="M23" s="35"/>
      <c r="N23" s="36"/>
      <c r="O23" s="37">
        <f>P23+Q23</f>
        <v>50056.258839661015</v>
      </c>
      <c r="P23" s="38">
        <f t="shared" si="16"/>
        <v>21850.302590508472</v>
      </c>
      <c r="Q23" s="38">
        <v>28205.956249152543</v>
      </c>
      <c r="R23" s="37">
        <f>S23+T23</f>
        <v>5387.3236984745763</v>
      </c>
      <c r="S23" s="38">
        <v>5387.3236984745763</v>
      </c>
      <c r="T23" s="102"/>
      <c r="U23" s="37">
        <f>V23+W23</f>
        <v>5794.107427288136</v>
      </c>
      <c r="V23" s="38">
        <v>5794.107427288136</v>
      </c>
      <c r="W23" s="102"/>
      <c r="X23" s="37">
        <f>Y23+Z23</f>
        <v>5293.7577662711865</v>
      </c>
      <c r="Y23" s="38">
        <v>5293.7577662711865</v>
      </c>
      <c r="Z23" s="102"/>
      <c r="AA23" s="37">
        <f>AB23+AC23</f>
        <v>5375.1136984745763</v>
      </c>
      <c r="AB23" s="38">
        <v>5375.1136984745763</v>
      </c>
      <c r="AC23" s="101"/>
      <c r="AD23" s="2"/>
      <c r="AE23" s="123">
        <v>0</v>
      </c>
      <c r="AF23" s="118" t="s">
        <v>29</v>
      </c>
      <c r="AI23" s="124" t="e">
        <f>O23-#REF!</f>
        <v>#REF!</v>
      </c>
      <c r="AJ23" s="124" t="e">
        <f>P23-#REF!</f>
        <v>#REF!</v>
      </c>
      <c r="AK23" s="124" t="e">
        <f>Q23-#REF!</f>
        <v>#REF!</v>
      </c>
    </row>
    <row r="24" spans="1:37" s="18" customFormat="1" ht="24.75" customHeight="1">
      <c r="A24" s="23" t="s">
        <v>30</v>
      </c>
      <c r="B24" s="24"/>
      <c r="C24" s="24"/>
      <c r="D24" s="24"/>
      <c r="E24" s="24"/>
      <c r="F24" s="24"/>
      <c r="G24" s="25"/>
      <c r="H24" s="41" t="s">
        <v>43</v>
      </c>
      <c r="I24" s="42"/>
      <c r="J24" s="42"/>
      <c r="K24" s="42"/>
      <c r="L24" s="42"/>
      <c r="M24" s="42"/>
      <c r="N24" s="43"/>
      <c r="O24" s="27">
        <f t="shared" ref="O24:Q24" si="17">SUM(O25:O30)</f>
        <v>852714.4245531339</v>
      </c>
      <c r="P24" s="28">
        <f t="shared" si="17"/>
        <v>850785.37522713386</v>
      </c>
      <c r="Q24" s="98">
        <f t="shared" si="17"/>
        <v>1929.0493260000003</v>
      </c>
      <c r="R24" s="27">
        <f t="shared" ref="R24:S24" si="18">SUM(R25:R30)</f>
        <v>213470.43127928351</v>
      </c>
      <c r="S24" s="28">
        <f t="shared" si="18"/>
        <v>213470.43127928351</v>
      </c>
      <c r="T24" s="28"/>
      <c r="U24" s="27">
        <f t="shared" ref="U24:V24" si="19">SUM(U25:U30)</f>
        <v>212486.3476792835</v>
      </c>
      <c r="V24" s="28">
        <f t="shared" si="19"/>
        <v>212486.3476792835</v>
      </c>
      <c r="W24" s="28"/>
      <c r="X24" s="27">
        <f t="shared" ref="X24:Y24" si="20">SUM(X25:X30)</f>
        <v>212078.3694692835</v>
      </c>
      <c r="Y24" s="28">
        <f t="shared" si="20"/>
        <v>212078.3694692835</v>
      </c>
      <c r="Z24" s="28"/>
      <c r="AA24" s="27">
        <f t="shared" ref="AA24:AB24" si="21">SUM(AA25:AA30)</f>
        <v>212750.2267992835</v>
      </c>
      <c r="AB24" s="28">
        <f t="shared" si="21"/>
        <v>212750.2267992835</v>
      </c>
      <c r="AC24" s="101"/>
      <c r="AD24" s="2"/>
      <c r="AE24" s="123">
        <v>0</v>
      </c>
      <c r="AF24" s="118" t="s">
        <v>29</v>
      </c>
      <c r="AI24" s="124" t="e">
        <f>O24-#REF!</f>
        <v>#REF!</v>
      </c>
      <c r="AJ24" s="124" t="e">
        <f>P24-#REF!</f>
        <v>#REF!</v>
      </c>
      <c r="AK24" s="124" t="e">
        <f>Q24-#REF!</f>
        <v>#REF!</v>
      </c>
    </row>
    <row r="25" spans="1:37" s="7" customFormat="1" ht="27" customHeight="1">
      <c r="A25" s="29" t="s">
        <v>30</v>
      </c>
      <c r="B25" s="30" t="s">
        <v>26</v>
      </c>
      <c r="C25" s="31"/>
      <c r="D25" s="31"/>
      <c r="E25" s="31"/>
      <c r="F25" s="31"/>
      <c r="G25" s="32"/>
      <c r="H25" s="33"/>
      <c r="I25" s="185" t="s">
        <v>44</v>
      </c>
      <c r="J25" s="185"/>
      <c r="K25" s="185"/>
      <c r="L25" s="185"/>
      <c r="M25" s="185"/>
      <c r="N25" s="186"/>
      <c r="O25" s="37">
        <f>P25+Q25</f>
        <v>847415.48617313395</v>
      </c>
      <c r="P25" s="38">
        <f t="shared" si="16"/>
        <v>845486.43684713391</v>
      </c>
      <c r="Q25" s="38">
        <v>1929.0493260000003</v>
      </c>
      <c r="R25" s="37">
        <f>S25+T25</f>
        <v>211664.05499928351</v>
      </c>
      <c r="S25" s="38">
        <v>211664.05499928351</v>
      </c>
      <c r="T25" s="102"/>
      <c r="U25" s="37">
        <f>V25+W25</f>
        <v>211280.4115092835</v>
      </c>
      <c r="V25" s="38">
        <v>211280.4115092835</v>
      </c>
      <c r="W25" s="102"/>
      <c r="X25" s="37">
        <f>Y25+Z25</f>
        <v>210927.2188692835</v>
      </c>
      <c r="Y25" s="38">
        <v>210927.2188692835</v>
      </c>
      <c r="Z25" s="102"/>
      <c r="AA25" s="37">
        <f>AB25+AC25</f>
        <v>211614.75146928351</v>
      </c>
      <c r="AB25" s="38">
        <v>211614.75146928351</v>
      </c>
      <c r="AC25" s="26"/>
      <c r="AD25" s="18"/>
      <c r="AE25" s="123">
        <v>0</v>
      </c>
      <c r="AF25" s="118" t="s">
        <v>29</v>
      </c>
      <c r="AI25" s="124" t="e">
        <f>O25-#REF!</f>
        <v>#REF!</v>
      </c>
      <c r="AJ25" s="124" t="e">
        <f>P25-#REF!</f>
        <v>#REF!</v>
      </c>
      <c r="AK25" s="124" t="e">
        <f>Q25-#REF!</f>
        <v>#REF!</v>
      </c>
    </row>
    <row r="26" spans="1:37" ht="15">
      <c r="A26" s="29" t="s">
        <v>30</v>
      </c>
      <c r="B26" s="30" t="s">
        <v>30</v>
      </c>
      <c r="C26" s="44"/>
      <c r="D26" s="44"/>
      <c r="E26" s="44"/>
      <c r="F26" s="44"/>
      <c r="G26" s="45"/>
      <c r="H26" s="46"/>
      <c r="I26" s="187" t="s">
        <v>45</v>
      </c>
      <c r="J26" s="188"/>
      <c r="K26" s="188"/>
      <c r="L26" s="188"/>
      <c r="M26" s="188"/>
      <c r="N26" s="189"/>
      <c r="O26" s="37">
        <f t="shared" ref="O26:O30" si="22">P26+Q26</f>
        <v>0</v>
      </c>
      <c r="P26" s="38">
        <f t="shared" si="16"/>
        <v>0</v>
      </c>
      <c r="Q26" s="38">
        <v>0</v>
      </c>
      <c r="R26" s="37">
        <f t="shared" ref="R26:R30" si="23">S26+T26</f>
        <v>0</v>
      </c>
      <c r="S26" s="38">
        <v>0</v>
      </c>
      <c r="T26" s="102"/>
      <c r="U26" s="37">
        <f t="shared" ref="U26:U30" si="24">V26+W26</f>
        <v>0</v>
      </c>
      <c r="V26" s="38">
        <v>0</v>
      </c>
      <c r="W26" s="102"/>
      <c r="X26" s="37">
        <f t="shared" ref="X26:X30" si="25">Y26+Z26</f>
        <v>0</v>
      </c>
      <c r="Y26" s="38">
        <v>0</v>
      </c>
      <c r="Z26" s="102"/>
      <c r="AA26" s="37">
        <f t="shared" ref="AA26:AA30" si="26">AB26+AC26</f>
        <v>0</v>
      </c>
      <c r="AB26" s="38">
        <v>0</v>
      </c>
      <c r="AC26" s="26"/>
      <c r="AD26" s="18"/>
      <c r="AE26" s="123">
        <v>0</v>
      </c>
      <c r="AF26" s="118" t="s">
        <v>29</v>
      </c>
      <c r="AI26" s="124" t="e">
        <f>O26-#REF!</f>
        <v>#REF!</v>
      </c>
      <c r="AJ26" s="124" t="e">
        <f>P26-#REF!</f>
        <v>#REF!</v>
      </c>
      <c r="AK26" s="124" t="e">
        <f>Q26-#REF!</f>
        <v>#REF!</v>
      </c>
    </row>
    <row r="27" spans="1:37" s="7" customFormat="1" ht="15">
      <c r="A27" s="29" t="s">
        <v>30</v>
      </c>
      <c r="B27" s="30" t="s">
        <v>32</v>
      </c>
      <c r="C27" s="31"/>
      <c r="D27" s="31"/>
      <c r="E27" s="31"/>
      <c r="F27" s="31"/>
      <c r="G27" s="32"/>
      <c r="H27" s="33"/>
      <c r="I27" s="47" t="s">
        <v>46</v>
      </c>
      <c r="J27" s="48"/>
      <c r="K27" s="48"/>
      <c r="L27" s="48"/>
      <c r="M27" s="48"/>
      <c r="N27" s="49"/>
      <c r="O27" s="37">
        <f t="shared" si="22"/>
        <v>0</v>
      </c>
      <c r="P27" s="38">
        <f t="shared" si="16"/>
        <v>0</v>
      </c>
      <c r="Q27" s="38">
        <v>0</v>
      </c>
      <c r="R27" s="37">
        <f t="shared" si="23"/>
        <v>0</v>
      </c>
      <c r="S27" s="38">
        <v>0</v>
      </c>
      <c r="T27" s="102"/>
      <c r="U27" s="37">
        <f t="shared" si="24"/>
        <v>0</v>
      </c>
      <c r="V27" s="38">
        <v>0</v>
      </c>
      <c r="W27" s="102"/>
      <c r="X27" s="37">
        <f t="shared" si="25"/>
        <v>0</v>
      </c>
      <c r="Y27" s="38">
        <v>0</v>
      </c>
      <c r="Z27" s="102"/>
      <c r="AA27" s="37">
        <f t="shared" si="26"/>
        <v>0</v>
      </c>
      <c r="AB27" s="38">
        <v>0</v>
      </c>
      <c r="AC27" s="26"/>
      <c r="AD27" s="18"/>
      <c r="AE27" s="123"/>
      <c r="AF27" s="118"/>
      <c r="AI27" s="124" t="e">
        <f>O27-#REF!</f>
        <v>#REF!</v>
      </c>
      <c r="AJ27" s="124" t="e">
        <f>P27-#REF!</f>
        <v>#REF!</v>
      </c>
      <c r="AK27" s="124" t="e">
        <f>Q27-#REF!</f>
        <v>#REF!</v>
      </c>
    </row>
    <row r="28" spans="1:37" s="7" customFormat="1" ht="15">
      <c r="A28" s="29" t="s">
        <v>30</v>
      </c>
      <c r="B28" s="30" t="s">
        <v>34</v>
      </c>
      <c r="C28" s="31"/>
      <c r="D28" s="31"/>
      <c r="E28" s="31"/>
      <c r="F28" s="31"/>
      <c r="G28" s="32"/>
      <c r="H28" s="33"/>
      <c r="I28" s="48" t="s">
        <v>47</v>
      </c>
      <c r="J28" s="48"/>
      <c r="K28" s="48"/>
      <c r="L28" s="48"/>
      <c r="M28" s="48"/>
      <c r="N28" s="49"/>
      <c r="O28" s="37">
        <f t="shared" si="22"/>
        <v>0</v>
      </c>
      <c r="P28" s="38">
        <f t="shared" si="16"/>
        <v>0</v>
      </c>
      <c r="Q28" s="38">
        <v>0</v>
      </c>
      <c r="R28" s="37">
        <f t="shared" si="23"/>
        <v>0</v>
      </c>
      <c r="S28" s="38">
        <v>0</v>
      </c>
      <c r="T28" s="102"/>
      <c r="U28" s="37">
        <f t="shared" si="24"/>
        <v>0</v>
      </c>
      <c r="V28" s="38">
        <v>0</v>
      </c>
      <c r="W28" s="102"/>
      <c r="X28" s="37">
        <f t="shared" si="25"/>
        <v>0</v>
      </c>
      <c r="Y28" s="38">
        <v>0</v>
      </c>
      <c r="Z28" s="102"/>
      <c r="AA28" s="37">
        <f t="shared" si="26"/>
        <v>0</v>
      </c>
      <c r="AB28" s="38">
        <v>0</v>
      </c>
      <c r="AC28" s="26"/>
      <c r="AD28" s="18"/>
      <c r="AE28" s="123">
        <v>0</v>
      </c>
      <c r="AF28" s="118" t="s">
        <v>38</v>
      </c>
      <c r="AI28" s="124" t="e">
        <f>O28-#REF!</f>
        <v>#REF!</v>
      </c>
      <c r="AJ28" s="124" t="e">
        <f>P28-#REF!</f>
        <v>#REF!</v>
      </c>
      <c r="AK28" s="124" t="e">
        <f>Q28-#REF!</f>
        <v>#REF!</v>
      </c>
    </row>
    <row r="29" spans="1:37" s="7" customFormat="1" ht="15">
      <c r="A29" s="29" t="s">
        <v>30</v>
      </c>
      <c r="B29" s="30" t="s">
        <v>36</v>
      </c>
      <c r="C29" s="31"/>
      <c r="D29" s="31"/>
      <c r="E29" s="31"/>
      <c r="F29" s="31"/>
      <c r="G29" s="32"/>
      <c r="H29" s="33"/>
      <c r="I29" s="47" t="s">
        <v>48</v>
      </c>
      <c r="J29" s="48"/>
      <c r="K29" s="48"/>
      <c r="L29" s="48"/>
      <c r="M29" s="48"/>
      <c r="N29" s="49"/>
      <c r="O29" s="37">
        <f t="shared" si="22"/>
        <v>0</v>
      </c>
      <c r="P29" s="38">
        <f t="shared" si="16"/>
        <v>0</v>
      </c>
      <c r="Q29" s="38">
        <v>0</v>
      </c>
      <c r="R29" s="37">
        <f t="shared" si="23"/>
        <v>0</v>
      </c>
      <c r="S29" s="38">
        <v>0</v>
      </c>
      <c r="T29" s="102"/>
      <c r="U29" s="37">
        <f t="shared" si="24"/>
        <v>0</v>
      </c>
      <c r="V29" s="38">
        <v>0</v>
      </c>
      <c r="W29" s="102"/>
      <c r="X29" s="37">
        <f t="shared" si="25"/>
        <v>0</v>
      </c>
      <c r="Y29" s="38">
        <v>0</v>
      </c>
      <c r="Z29" s="102"/>
      <c r="AA29" s="37">
        <f t="shared" si="26"/>
        <v>0</v>
      </c>
      <c r="AB29" s="38">
        <v>0</v>
      </c>
      <c r="AC29" s="26"/>
      <c r="AD29" s="18"/>
      <c r="AE29" s="123"/>
      <c r="AF29" s="118" t="s">
        <v>29</v>
      </c>
      <c r="AI29" s="124" t="e">
        <f>O29-#REF!</f>
        <v>#REF!</v>
      </c>
      <c r="AJ29" s="124" t="e">
        <f>P29-#REF!</f>
        <v>#REF!</v>
      </c>
      <c r="AK29" s="124" t="e">
        <f>Q29-#REF!</f>
        <v>#REF!</v>
      </c>
    </row>
    <row r="30" spans="1:37" s="7" customFormat="1" ht="15">
      <c r="A30" s="29" t="s">
        <v>30</v>
      </c>
      <c r="B30" s="30" t="s">
        <v>41</v>
      </c>
      <c r="C30" s="31"/>
      <c r="D30" s="31"/>
      <c r="E30" s="31"/>
      <c r="F30" s="31"/>
      <c r="G30" s="32"/>
      <c r="H30" s="33"/>
      <c r="I30" s="48" t="s">
        <v>49</v>
      </c>
      <c r="J30" s="48"/>
      <c r="K30" s="48"/>
      <c r="L30" s="48"/>
      <c r="M30" s="48"/>
      <c r="N30" s="49"/>
      <c r="O30" s="37">
        <f t="shared" si="22"/>
        <v>5298.9383800000005</v>
      </c>
      <c r="P30" s="38">
        <f>S30+V30+Y30+AB30</f>
        <v>5298.9383800000005</v>
      </c>
      <c r="Q30" s="38">
        <v>0</v>
      </c>
      <c r="R30" s="37">
        <f t="shared" si="23"/>
        <v>1806.37628</v>
      </c>
      <c r="S30" s="38">
        <v>1806.37628</v>
      </c>
      <c r="T30" s="102"/>
      <c r="U30" s="37">
        <f t="shared" si="24"/>
        <v>1205.9361699999999</v>
      </c>
      <c r="V30" s="38">
        <v>1205.9361699999999</v>
      </c>
      <c r="W30" s="102"/>
      <c r="X30" s="37">
        <f t="shared" si="25"/>
        <v>1151.1505999999999</v>
      </c>
      <c r="Y30" s="38">
        <v>1151.1505999999999</v>
      </c>
      <c r="Z30" s="102"/>
      <c r="AA30" s="37">
        <f t="shared" si="26"/>
        <v>1135.47533</v>
      </c>
      <c r="AB30" s="38">
        <v>1135.47533</v>
      </c>
      <c r="AC30" s="26"/>
      <c r="AD30" s="18"/>
      <c r="AE30" s="123">
        <v>0</v>
      </c>
      <c r="AF30" s="118"/>
      <c r="AI30" s="124" t="e">
        <f>O30-#REF!</f>
        <v>#REF!</v>
      </c>
      <c r="AJ30" s="124" t="e">
        <f>P30-#REF!</f>
        <v>#REF!</v>
      </c>
      <c r="AK30" s="124" t="e">
        <f>Q30-#REF!</f>
        <v>#REF!</v>
      </c>
    </row>
    <row r="31" spans="1:37" s="18" customFormat="1" ht="20.25" customHeight="1">
      <c r="A31" s="23" t="s">
        <v>32</v>
      </c>
      <c r="B31" s="24"/>
      <c r="C31" s="24"/>
      <c r="D31" s="24"/>
      <c r="E31" s="24"/>
      <c r="F31" s="24"/>
      <c r="G31" s="25"/>
      <c r="H31" s="41" t="s">
        <v>50</v>
      </c>
      <c r="I31" s="42"/>
      <c r="J31" s="42"/>
      <c r="K31" s="42"/>
      <c r="L31" s="42"/>
      <c r="M31" s="42"/>
      <c r="N31" s="43"/>
      <c r="O31" s="27">
        <f t="shared" ref="O31:Q36" si="27">O15-O24</f>
        <v>340469.91429957782</v>
      </c>
      <c r="P31" s="28">
        <f t="shared" si="27"/>
        <v>311412.60737642518</v>
      </c>
      <c r="Q31" s="98">
        <f t="shared" si="27"/>
        <v>29057.306923152544</v>
      </c>
      <c r="R31" s="27">
        <f t="shared" ref="R31:S31" si="28">R15-R24</f>
        <v>76146.95202495376</v>
      </c>
      <c r="S31" s="28">
        <f t="shared" si="28"/>
        <v>76146.95202495376</v>
      </c>
      <c r="T31" s="28"/>
      <c r="U31" s="27">
        <f t="shared" ref="U31:V36" si="29">U15-U24</f>
        <v>77572.517883767287</v>
      </c>
      <c r="V31" s="28">
        <f t="shared" si="29"/>
        <v>77572.517883767287</v>
      </c>
      <c r="W31" s="28"/>
      <c r="X31" s="27">
        <f t="shared" ref="X31:Y36" si="30">X15-X24</f>
        <v>78165.655262750399</v>
      </c>
      <c r="Y31" s="28">
        <f t="shared" si="30"/>
        <v>78165.655262750399</v>
      </c>
      <c r="Z31" s="28"/>
      <c r="AA31" s="27">
        <f t="shared" ref="AA31:AB36" si="31">AA15-AA24</f>
        <v>79527.482204953762</v>
      </c>
      <c r="AB31" s="28">
        <f t="shared" si="31"/>
        <v>79527.482204953762</v>
      </c>
      <c r="AC31" s="101"/>
      <c r="AD31" s="2"/>
      <c r="AE31" s="123"/>
      <c r="AF31" s="118"/>
      <c r="AI31" s="124" t="e">
        <f>O31-#REF!</f>
        <v>#REF!</v>
      </c>
      <c r="AJ31" s="124" t="e">
        <f>P31-#REF!</f>
        <v>#REF!</v>
      </c>
      <c r="AK31" s="124" t="e">
        <f>Q31-#REF!</f>
        <v>#REF!</v>
      </c>
    </row>
    <row r="32" spans="1:37" s="14" customFormat="1" ht="15">
      <c r="A32" s="29" t="s">
        <v>32</v>
      </c>
      <c r="B32" s="30" t="s">
        <v>26</v>
      </c>
      <c r="C32" s="30"/>
      <c r="D32" s="30"/>
      <c r="E32" s="30"/>
      <c r="F32" s="30"/>
      <c r="G32" s="50"/>
      <c r="H32" s="51"/>
      <c r="I32" s="185" t="s">
        <v>51</v>
      </c>
      <c r="J32" s="185"/>
      <c r="K32" s="185"/>
      <c r="L32" s="185"/>
      <c r="M32" s="185"/>
      <c r="N32" s="186"/>
      <c r="O32" s="37">
        <f t="shared" si="27"/>
        <v>51597.219539916725</v>
      </c>
      <c r="P32" s="39">
        <f>P16-P25</f>
        <v>50745.868865916738</v>
      </c>
      <c r="Q32" s="99">
        <f t="shared" si="27"/>
        <v>851.35067399999934</v>
      </c>
      <c r="R32" s="37">
        <f t="shared" ref="R32" si="32">R16-R25</f>
        <v>11545.709126479167</v>
      </c>
      <c r="S32" s="39">
        <f>S16-S25</f>
        <v>11545.709126479167</v>
      </c>
      <c r="T32" s="39"/>
      <c r="U32" s="37">
        <f t="shared" si="29"/>
        <v>11929.352616479184</v>
      </c>
      <c r="V32" s="39">
        <f t="shared" si="29"/>
        <v>11929.352616479184</v>
      </c>
      <c r="W32" s="39"/>
      <c r="X32" s="37">
        <f t="shared" si="30"/>
        <v>12282.545256479178</v>
      </c>
      <c r="Y32" s="39">
        <f t="shared" si="30"/>
        <v>12282.545256479178</v>
      </c>
      <c r="Z32" s="39"/>
      <c r="AA32" s="37">
        <f t="shared" si="31"/>
        <v>14988.261866479152</v>
      </c>
      <c r="AB32" s="39">
        <f t="shared" si="31"/>
        <v>14988.261866479152</v>
      </c>
      <c r="AC32" s="101"/>
      <c r="AD32" s="2"/>
      <c r="AE32" s="123"/>
      <c r="AF32" s="118"/>
      <c r="AI32" s="124" t="e">
        <f>O32-#REF!</f>
        <v>#REF!</v>
      </c>
      <c r="AJ32" s="124" t="e">
        <f>P32-#REF!</f>
        <v>#REF!</v>
      </c>
      <c r="AK32" s="124" t="e">
        <f>Q32-#REF!</f>
        <v>#REF!</v>
      </c>
    </row>
    <row r="33" spans="1:37" s="14" customFormat="1" ht="13.5" customHeight="1">
      <c r="A33" s="29" t="s">
        <v>32</v>
      </c>
      <c r="B33" s="30" t="s">
        <v>30</v>
      </c>
      <c r="C33" s="30"/>
      <c r="D33" s="30"/>
      <c r="E33" s="30"/>
      <c r="F33" s="30"/>
      <c r="G33" s="50"/>
      <c r="H33" s="51"/>
      <c r="I33" s="187" t="s">
        <v>52</v>
      </c>
      <c r="J33" s="188"/>
      <c r="K33" s="188"/>
      <c r="L33" s="188"/>
      <c r="M33" s="188"/>
      <c r="N33" s="189"/>
      <c r="O33" s="37">
        <f t="shared" si="27"/>
        <v>244115.3743</v>
      </c>
      <c r="P33" s="39">
        <f t="shared" si="27"/>
        <v>244115.3743</v>
      </c>
      <c r="Q33" s="99">
        <f t="shared" si="27"/>
        <v>0</v>
      </c>
      <c r="R33" s="37">
        <f t="shared" ref="R33" si="33">R17-R26</f>
        <v>61020.295480000001</v>
      </c>
      <c r="S33" s="39">
        <f>S17-S26</f>
        <v>61020.295480000001</v>
      </c>
      <c r="T33" s="39"/>
      <c r="U33" s="37">
        <f t="shared" si="29"/>
        <v>61054.994009999995</v>
      </c>
      <c r="V33" s="39">
        <f t="shared" si="29"/>
        <v>61054.994009999995</v>
      </c>
      <c r="W33" s="39"/>
      <c r="X33" s="37">
        <f t="shared" si="30"/>
        <v>61740.502840000001</v>
      </c>
      <c r="Y33" s="39">
        <f t="shared" si="30"/>
        <v>61740.502840000001</v>
      </c>
      <c r="Z33" s="39"/>
      <c r="AA33" s="37">
        <f t="shared" si="31"/>
        <v>60299.581969999992</v>
      </c>
      <c r="AB33" s="39">
        <f t="shared" si="31"/>
        <v>60299.581969999992</v>
      </c>
      <c r="AC33" s="26"/>
      <c r="AD33" s="18"/>
      <c r="AE33" s="123"/>
      <c r="AF33" s="118"/>
      <c r="AI33" s="124" t="e">
        <f>O33-#REF!</f>
        <v>#REF!</v>
      </c>
      <c r="AJ33" s="124" t="e">
        <f>P33-#REF!</f>
        <v>#REF!</v>
      </c>
      <c r="AK33" s="124" t="e">
        <f>Q33-#REF!</f>
        <v>#REF!</v>
      </c>
    </row>
    <row r="34" spans="1:37" s="14" customFormat="1" ht="15">
      <c r="A34" s="29" t="s">
        <v>32</v>
      </c>
      <c r="B34" s="30" t="s">
        <v>32</v>
      </c>
      <c r="C34" s="30"/>
      <c r="D34" s="30"/>
      <c r="E34" s="30"/>
      <c r="F34" s="30"/>
      <c r="G34" s="50"/>
      <c r="H34" s="51"/>
      <c r="I34" s="187" t="s">
        <v>53</v>
      </c>
      <c r="J34" s="188"/>
      <c r="K34" s="188"/>
      <c r="L34" s="188"/>
      <c r="M34" s="188"/>
      <c r="N34" s="189"/>
      <c r="O34" s="37">
        <f t="shared" si="27"/>
        <v>0</v>
      </c>
      <c r="P34" s="39">
        <f t="shared" si="27"/>
        <v>0</v>
      </c>
      <c r="Q34" s="99">
        <f t="shared" si="27"/>
        <v>0</v>
      </c>
      <c r="R34" s="37">
        <f t="shared" ref="R34:S34" si="34">R18-R27</f>
        <v>0</v>
      </c>
      <c r="S34" s="39">
        <f t="shared" si="34"/>
        <v>0</v>
      </c>
      <c r="T34" s="39"/>
      <c r="U34" s="37">
        <f t="shared" si="29"/>
        <v>0</v>
      </c>
      <c r="V34" s="39">
        <f t="shared" si="29"/>
        <v>0</v>
      </c>
      <c r="W34" s="39"/>
      <c r="X34" s="37">
        <f t="shared" si="30"/>
        <v>0</v>
      </c>
      <c r="Y34" s="39">
        <f t="shared" si="30"/>
        <v>0</v>
      </c>
      <c r="Z34" s="39"/>
      <c r="AA34" s="37">
        <f t="shared" si="31"/>
        <v>0</v>
      </c>
      <c r="AB34" s="39">
        <f t="shared" si="31"/>
        <v>0</v>
      </c>
      <c r="AC34" s="26"/>
      <c r="AD34" s="18"/>
      <c r="AE34" s="123"/>
      <c r="AF34" s="118"/>
      <c r="AI34" s="124" t="e">
        <f>O34-#REF!</f>
        <v>#REF!</v>
      </c>
      <c r="AJ34" s="124" t="e">
        <f>P34-#REF!</f>
        <v>#REF!</v>
      </c>
      <c r="AK34" s="124" t="e">
        <f>Q34-#REF!</f>
        <v>#REF!</v>
      </c>
    </row>
    <row r="35" spans="1:37" s="14" customFormat="1" ht="15">
      <c r="A35" s="29" t="s">
        <v>32</v>
      </c>
      <c r="B35" s="30" t="s">
        <v>34</v>
      </c>
      <c r="C35" s="30"/>
      <c r="D35" s="30"/>
      <c r="E35" s="30"/>
      <c r="F35" s="30"/>
      <c r="G35" s="50"/>
      <c r="H35" s="51"/>
      <c r="I35" s="190" t="s">
        <v>54</v>
      </c>
      <c r="J35" s="191"/>
      <c r="K35" s="191"/>
      <c r="L35" s="191"/>
      <c r="M35" s="191"/>
      <c r="N35" s="192"/>
      <c r="O35" s="37">
        <f t="shared" si="27"/>
        <v>0</v>
      </c>
      <c r="P35" s="39">
        <f t="shared" si="27"/>
        <v>0</v>
      </c>
      <c r="Q35" s="99">
        <f t="shared" si="27"/>
        <v>0</v>
      </c>
      <c r="R35" s="37">
        <f t="shared" ref="R35:S35" si="35">R19-R28</f>
        <v>0</v>
      </c>
      <c r="S35" s="39">
        <f t="shared" si="35"/>
        <v>0</v>
      </c>
      <c r="T35" s="39"/>
      <c r="U35" s="37">
        <f t="shared" si="29"/>
        <v>0</v>
      </c>
      <c r="V35" s="39">
        <f t="shared" si="29"/>
        <v>0</v>
      </c>
      <c r="W35" s="39"/>
      <c r="X35" s="37">
        <f t="shared" si="30"/>
        <v>0</v>
      </c>
      <c r="Y35" s="39">
        <f t="shared" si="30"/>
        <v>0</v>
      </c>
      <c r="Z35" s="39"/>
      <c r="AA35" s="37">
        <f t="shared" si="31"/>
        <v>0</v>
      </c>
      <c r="AB35" s="39">
        <f t="shared" si="31"/>
        <v>0</v>
      </c>
      <c r="AC35" s="26"/>
      <c r="AD35" s="18"/>
      <c r="AE35" s="123"/>
      <c r="AF35" s="118"/>
      <c r="AI35" s="124" t="e">
        <f>O35-#REF!</f>
        <v>#REF!</v>
      </c>
      <c r="AJ35" s="124" t="e">
        <f>P35-#REF!</f>
        <v>#REF!</v>
      </c>
      <c r="AK35" s="124" t="e">
        <f>Q35-#REF!</f>
        <v>#REF!</v>
      </c>
    </row>
    <row r="36" spans="1:37" s="14" customFormat="1" ht="15">
      <c r="A36" s="29" t="s">
        <v>32</v>
      </c>
      <c r="B36" s="30" t="s">
        <v>36</v>
      </c>
      <c r="C36" s="30"/>
      <c r="D36" s="30"/>
      <c r="E36" s="30"/>
      <c r="F36" s="30"/>
      <c r="G36" s="50"/>
      <c r="H36" s="51"/>
      <c r="I36" s="195" t="s">
        <v>55</v>
      </c>
      <c r="J36" s="195"/>
      <c r="K36" s="195"/>
      <c r="L36" s="195"/>
      <c r="M36" s="195"/>
      <c r="N36" s="196"/>
      <c r="O36" s="37">
        <f t="shared" si="27"/>
        <v>0</v>
      </c>
      <c r="P36" s="39">
        <f t="shared" si="27"/>
        <v>0</v>
      </c>
      <c r="Q36" s="99">
        <f t="shared" si="27"/>
        <v>0</v>
      </c>
      <c r="R36" s="37">
        <f t="shared" ref="R36:S36" si="36">R20-R29</f>
        <v>0</v>
      </c>
      <c r="S36" s="39">
        <f t="shared" si="36"/>
        <v>0</v>
      </c>
      <c r="T36" s="39"/>
      <c r="U36" s="37">
        <f t="shared" si="29"/>
        <v>0</v>
      </c>
      <c r="V36" s="39">
        <f t="shared" si="29"/>
        <v>0</v>
      </c>
      <c r="W36" s="39"/>
      <c r="X36" s="37">
        <f t="shared" si="30"/>
        <v>0</v>
      </c>
      <c r="Y36" s="39">
        <f t="shared" si="30"/>
        <v>0</v>
      </c>
      <c r="Z36" s="39"/>
      <c r="AA36" s="37">
        <f t="shared" si="31"/>
        <v>0</v>
      </c>
      <c r="AB36" s="39">
        <f t="shared" si="31"/>
        <v>0</v>
      </c>
      <c r="AC36" s="26"/>
      <c r="AD36" s="18"/>
      <c r="AE36" s="123"/>
      <c r="AF36" s="118"/>
      <c r="AI36" s="124" t="e">
        <f>O36-#REF!</f>
        <v>#REF!</v>
      </c>
      <c r="AJ36" s="124" t="e">
        <f>P36-#REF!</f>
        <v>#REF!</v>
      </c>
      <c r="AK36" s="124" t="e">
        <f>Q36-#REF!</f>
        <v>#REF!</v>
      </c>
    </row>
    <row r="37" spans="1:37" s="14" customFormat="1" ht="15">
      <c r="A37" s="29" t="s">
        <v>32</v>
      </c>
      <c r="B37" s="30" t="s">
        <v>41</v>
      </c>
      <c r="C37" s="30"/>
      <c r="D37" s="30"/>
      <c r="E37" s="30"/>
      <c r="F37" s="30"/>
      <c r="G37" s="50"/>
      <c r="H37" s="51"/>
      <c r="I37" s="185" t="s">
        <v>56</v>
      </c>
      <c r="J37" s="188"/>
      <c r="K37" s="188"/>
      <c r="L37" s="188"/>
      <c r="M37" s="188"/>
      <c r="N37" s="189"/>
      <c r="O37" s="37">
        <f t="shared" ref="O37:Q37" si="37">O23-O30</f>
        <v>44757.320459661016</v>
      </c>
      <c r="P37" s="39">
        <f t="shared" si="37"/>
        <v>16551.364210508473</v>
      </c>
      <c r="Q37" s="99">
        <f t="shared" si="37"/>
        <v>28205.956249152543</v>
      </c>
      <c r="R37" s="37">
        <f t="shared" ref="R37:S37" si="38">R23-R30</f>
        <v>3580.9474184745764</v>
      </c>
      <c r="S37" s="39">
        <f t="shared" si="38"/>
        <v>3580.9474184745764</v>
      </c>
      <c r="T37" s="39"/>
      <c r="U37" s="37">
        <f t="shared" ref="U37:V37" si="39">U23-U30</f>
        <v>4588.1712572881361</v>
      </c>
      <c r="V37" s="39">
        <f t="shared" si="39"/>
        <v>4588.1712572881361</v>
      </c>
      <c r="W37" s="39"/>
      <c r="X37" s="37">
        <f t="shared" ref="X37:Y37" si="40">X23-X30</f>
        <v>4142.6071662711865</v>
      </c>
      <c r="Y37" s="39">
        <f t="shared" si="40"/>
        <v>4142.6071662711865</v>
      </c>
      <c r="Z37" s="39"/>
      <c r="AA37" s="37">
        <f t="shared" ref="AA37:AB37" si="41">AA23-AA30</f>
        <v>4239.6383684745761</v>
      </c>
      <c r="AB37" s="39">
        <f t="shared" si="41"/>
        <v>4239.6383684745761</v>
      </c>
      <c r="AC37" s="26"/>
      <c r="AD37" s="18"/>
      <c r="AE37" s="123"/>
      <c r="AF37" s="118"/>
      <c r="AI37" s="124" t="e">
        <f>O37-#REF!</f>
        <v>#REF!</v>
      </c>
      <c r="AJ37" s="124" t="e">
        <f>P37-#REF!</f>
        <v>#REF!</v>
      </c>
      <c r="AK37" s="124" t="e">
        <f>Q37-#REF!</f>
        <v>#REF!</v>
      </c>
    </row>
    <row r="38" spans="1:37" s="18" customFormat="1" ht="15">
      <c r="A38" s="23" t="s">
        <v>34</v>
      </c>
      <c r="B38" s="24"/>
      <c r="C38" s="24"/>
      <c r="D38" s="24"/>
      <c r="E38" s="24"/>
      <c r="F38" s="24"/>
      <c r="G38" s="25"/>
      <c r="H38" s="41" t="s">
        <v>57</v>
      </c>
      <c r="I38" s="42"/>
      <c r="J38" s="42"/>
      <c r="K38" s="42"/>
      <c r="L38" s="42"/>
      <c r="M38" s="42"/>
      <c r="N38" s="43"/>
      <c r="O38" s="27"/>
      <c r="P38" s="52"/>
      <c r="Q38" s="52"/>
      <c r="R38" s="27"/>
      <c r="S38" s="52"/>
      <c r="T38" s="63"/>
      <c r="U38" s="27"/>
      <c r="V38" s="52"/>
      <c r="W38" s="63"/>
      <c r="X38" s="27"/>
      <c r="Y38" s="52"/>
      <c r="Z38" s="63"/>
      <c r="AA38" s="27"/>
      <c r="AB38" s="52"/>
      <c r="AC38" s="26"/>
      <c r="AE38" s="123"/>
      <c r="AF38" s="122"/>
      <c r="AI38" s="124" t="e">
        <f>O38-#REF!</f>
        <v>#REF!</v>
      </c>
      <c r="AJ38" s="124" t="e">
        <f>P38-#REF!</f>
        <v>#REF!</v>
      </c>
      <c r="AK38" s="124" t="e">
        <f>Q38-#REF!</f>
        <v>#REF!</v>
      </c>
    </row>
    <row r="39" spans="1:37" s="18" customFormat="1" ht="24" customHeight="1">
      <c r="A39" s="23" t="s">
        <v>36</v>
      </c>
      <c r="B39" s="24"/>
      <c r="C39" s="24"/>
      <c r="D39" s="24"/>
      <c r="E39" s="24"/>
      <c r="F39" s="24"/>
      <c r="G39" s="25"/>
      <c r="H39" s="41" t="s">
        <v>58</v>
      </c>
      <c r="I39" s="42"/>
      <c r="J39" s="42"/>
      <c r="K39" s="42"/>
      <c r="L39" s="42"/>
      <c r="M39" s="42"/>
      <c r="N39" s="43"/>
      <c r="O39" s="27">
        <f t="shared" ref="O39:Q39" si="42">SUM(O40:O44)</f>
        <v>658643.82212772872</v>
      </c>
      <c r="P39" s="28">
        <f>SUM(P40:P44)</f>
        <v>526859.27431945445</v>
      </c>
      <c r="Q39" s="98">
        <f t="shared" si="42"/>
        <v>131784.54780827419</v>
      </c>
      <c r="R39" s="27">
        <f t="shared" ref="R39:S39" si="43">SUM(R40:R44)</f>
        <v>110083.77560303631</v>
      </c>
      <c r="S39" s="28">
        <f t="shared" si="43"/>
        <v>110083.77560303631</v>
      </c>
      <c r="T39" s="28"/>
      <c r="U39" s="27">
        <f t="shared" ref="U39:V39" si="44">SUM(U40:U44)</f>
        <v>152900.84089892174</v>
      </c>
      <c r="V39" s="28">
        <f t="shared" si="44"/>
        <v>152900.84089892174</v>
      </c>
      <c r="W39" s="28"/>
      <c r="X39" s="27">
        <f t="shared" ref="X39" si="45">SUM(X40:X44)</f>
        <v>129188.26996265377</v>
      </c>
      <c r="Y39" s="28">
        <f>SUM(Y40:Y44)</f>
        <v>129188.26996265377</v>
      </c>
      <c r="Z39" s="28"/>
      <c r="AA39" s="27">
        <f t="shared" ref="AA39:AB39" si="46">SUM(AA40:AA44)</f>
        <v>134686.38785484264</v>
      </c>
      <c r="AB39" s="28">
        <f t="shared" si="46"/>
        <v>134686.38785484264</v>
      </c>
      <c r="AC39" s="26"/>
      <c r="AE39" s="123">
        <v>0</v>
      </c>
      <c r="AF39" s="118" t="s">
        <v>59</v>
      </c>
      <c r="AI39" s="124" t="e">
        <f>O39-#REF!</f>
        <v>#REF!</v>
      </c>
      <c r="AJ39" s="124" t="e">
        <f>P39-#REF!</f>
        <v>#REF!</v>
      </c>
      <c r="AK39" s="124" t="e">
        <f>Q39-#REF!</f>
        <v>#REF!</v>
      </c>
    </row>
    <row r="40" spans="1:37" ht="15">
      <c r="A40" s="53" t="s">
        <v>36</v>
      </c>
      <c r="B40" s="44" t="s">
        <v>26</v>
      </c>
      <c r="C40" s="44"/>
      <c r="D40" s="44"/>
      <c r="E40" s="44"/>
      <c r="F40" s="44"/>
      <c r="G40" s="45"/>
      <c r="H40" s="46"/>
      <c r="I40" s="34" t="s">
        <v>60</v>
      </c>
      <c r="J40" s="34"/>
      <c r="K40" s="34"/>
      <c r="L40" s="34"/>
      <c r="M40" s="34"/>
      <c r="N40" s="54"/>
      <c r="O40" s="37">
        <f>P40+Q40</f>
        <v>18171.882754942093</v>
      </c>
      <c r="P40" s="38">
        <f>S40+V40+Y40+AB40</f>
        <v>12672.68361644068</v>
      </c>
      <c r="Q40" s="38">
        <v>5499.1991385014126</v>
      </c>
      <c r="R40" s="37">
        <f>S40+T40</f>
        <v>1331.8156618644068</v>
      </c>
      <c r="S40" s="38">
        <v>1331.8156618644068</v>
      </c>
      <c r="T40" s="102"/>
      <c r="U40" s="37">
        <f>V40+W40</f>
        <v>5431.209614858757</v>
      </c>
      <c r="V40" s="38">
        <v>5431.209614858757</v>
      </c>
      <c r="W40" s="102"/>
      <c r="X40" s="37">
        <f>Y40+Z40</f>
        <v>3049.8452724858762</v>
      </c>
      <c r="Y40" s="38">
        <v>3049.8452724858762</v>
      </c>
      <c r="Z40" s="102"/>
      <c r="AA40" s="37">
        <f>AB40+AC40</f>
        <v>2859.8130672316383</v>
      </c>
      <c r="AB40" s="38">
        <v>2859.8130672316383</v>
      </c>
      <c r="AC40" s="103"/>
      <c r="AD40" s="55"/>
      <c r="AE40" s="123">
        <v>0</v>
      </c>
      <c r="AF40" s="118" t="s">
        <v>59</v>
      </c>
      <c r="AI40" s="124" t="e">
        <f>O40-#REF!</f>
        <v>#REF!</v>
      </c>
      <c r="AJ40" s="124" t="e">
        <f>P40-#REF!</f>
        <v>#REF!</v>
      </c>
      <c r="AK40" s="124" t="e">
        <f>Q40-#REF!</f>
        <v>#REF!</v>
      </c>
    </row>
    <row r="41" spans="1:37" ht="15">
      <c r="A41" s="53" t="s">
        <v>36</v>
      </c>
      <c r="B41" s="44" t="s">
        <v>30</v>
      </c>
      <c r="C41" s="44"/>
      <c r="D41" s="44"/>
      <c r="E41" s="44"/>
      <c r="F41" s="44"/>
      <c r="G41" s="45"/>
      <c r="H41" s="46"/>
      <c r="I41" s="34" t="s">
        <v>61</v>
      </c>
      <c r="J41" s="34"/>
      <c r="K41" s="34"/>
      <c r="L41" s="34"/>
      <c r="M41" s="34"/>
      <c r="N41" s="54"/>
      <c r="O41" s="37">
        <f t="shared" ref="O41:O43" si="47">P41+Q41</f>
        <v>84691.951522967633</v>
      </c>
      <c r="P41" s="38">
        <f t="shared" ref="P41:P44" si="48">S41+V41+Y41+AB41</f>
        <v>0</v>
      </c>
      <c r="Q41" s="38">
        <v>84691.951522967633</v>
      </c>
      <c r="R41" s="37">
        <f t="shared" ref="R41:R43" si="49">S41+T41</f>
        <v>0</v>
      </c>
      <c r="S41" s="38">
        <v>0</v>
      </c>
      <c r="T41" s="102"/>
      <c r="U41" s="37">
        <f t="shared" ref="U41:U43" si="50">V41+W41</f>
        <v>0</v>
      </c>
      <c r="V41" s="38">
        <v>0</v>
      </c>
      <c r="W41" s="102"/>
      <c r="X41" s="37">
        <f t="shared" ref="X41:X43" si="51">Y41+Z41</f>
        <v>0</v>
      </c>
      <c r="Y41" s="38">
        <v>0</v>
      </c>
      <c r="Z41" s="102"/>
      <c r="AA41" s="37">
        <f t="shared" ref="AA41:AA43" si="52">AB41+AC41</f>
        <v>0</v>
      </c>
      <c r="AB41" s="38">
        <v>0</v>
      </c>
      <c r="AC41" s="103"/>
      <c r="AD41" s="1"/>
      <c r="AE41" s="123">
        <v>0</v>
      </c>
      <c r="AF41" s="118" t="s">
        <v>59</v>
      </c>
      <c r="AI41" s="124" t="e">
        <f>O41-#REF!</f>
        <v>#REF!</v>
      </c>
      <c r="AJ41" s="124" t="e">
        <f>P41-#REF!</f>
        <v>#REF!</v>
      </c>
      <c r="AK41" s="124" t="e">
        <f>Q41-#REF!</f>
        <v>#REF!</v>
      </c>
    </row>
    <row r="42" spans="1:37" ht="24.75" customHeight="1">
      <c r="A42" s="53" t="s">
        <v>36</v>
      </c>
      <c r="B42" s="44" t="s">
        <v>32</v>
      </c>
      <c r="C42" s="44"/>
      <c r="D42" s="44"/>
      <c r="E42" s="44"/>
      <c r="F42" s="44"/>
      <c r="G42" s="45"/>
      <c r="H42" s="46"/>
      <c r="I42" s="178" t="s">
        <v>62</v>
      </c>
      <c r="J42" s="178"/>
      <c r="K42" s="178"/>
      <c r="L42" s="178"/>
      <c r="M42" s="178"/>
      <c r="N42" s="179"/>
      <c r="O42" s="37">
        <f t="shared" si="47"/>
        <v>135796.27668890628</v>
      </c>
      <c r="P42" s="38">
        <f t="shared" si="48"/>
        <v>114791.17105402627</v>
      </c>
      <c r="Q42" s="38">
        <v>21005.105634880005</v>
      </c>
      <c r="R42" s="37">
        <f t="shared" si="49"/>
        <v>27186.837871430649</v>
      </c>
      <c r="S42" s="38">
        <v>27186.837871430649</v>
      </c>
      <c r="T42" s="102"/>
      <c r="U42" s="37">
        <f t="shared" si="50"/>
        <v>35202.662667174605</v>
      </c>
      <c r="V42" s="38">
        <v>35202.662667174605</v>
      </c>
      <c r="W42" s="102"/>
      <c r="X42" s="37">
        <f t="shared" si="51"/>
        <v>21100.06470160899</v>
      </c>
      <c r="Y42" s="38">
        <v>21100.06470160899</v>
      </c>
      <c r="Z42" s="102"/>
      <c r="AA42" s="37">
        <f t="shared" si="52"/>
        <v>31301.605813812028</v>
      </c>
      <c r="AB42" s="38">
        <v>31301.605813812028</v>
      </c>
      <c r="AC42" s="103"/>
      <c r="AD42" s="55"/>
      <c r="AE42" s="123">
        <v>0</v>
      </c>
      <c r="AF42" s="118" t="s">
        <v>59</v>
      </c>
      <c r="AI42" s="124" t="e">
        <f>O42-#REF!</f>
        <v>#REF!</v>
      </c>
      <c r="AJ42" s="124" t="e">
        <f>P42-#REF!</f>
        <v>#REF!</v>
      </c>
      <c r="AK42" s="124" t="e">
        <f>Q42-#REF!</f>
        <v>#REF!</v>
      </c>
    </row>
    <row r="43" spans="1:37" ht="15">
      <c r="A43" s="53" t="s">
        <v>36</v>
      </c>
      <c r="B43" s="44" t="s">
        <v>34</v>
      </c>
      <c r="C43" s="44"/>
      <c r="D43" s="44"/>
      <c r="E43" s="44"/>
      <c r="F43" s="44"/>
      <c r="G43" s="45"/>
      <c r="H43" s="46"/>
      <c r="I43" s="34" t="s">
        <v>63</v>
      </c>
      <c r="J43" s="34"/>
      <c r="K43" s="34"/>
      <c r="L43" s="34"/>
      <c r="M43" s="34"/>
      <c r="N43" s="54"/>
      <c r="O43" s="37">
        <f t="shared" si="47"/>
        <v>9984.400226022175</v>
      </c>
      <c r="P43" s="38">
        <f t="shared" si="48"/>
        <v>7054.4836900385471</v>
      </c>
      <c r="Q43" s="38">
        <v>2929.9165359836288</v>
      </c>
      <c r="R43" s="37">
        <f t="shared" si="49"/>
        <v>1442.1279186021704</v>
      </c>
      <c r="S43" s="38">
        <v>1442.1279186021704</v>
      </c>
      <c r="T43" s="102"/>
      <c r="U43" s="37">
        <f t="shared" si="50"/>
        <v>1886.0310323218221</v>
      </c>
      <c r="V43" s="38">
        <v>1886.0310323218221</v>
      </c>
      <c r="W43" s="102"/>
      <c r="X43" s="37">
        <f t="shared" si="51"/>
        <v>1926.1710145572777</v>
      </c>
      <c r="Y43" s="38">
        <v>1926.1710145572777</v>
      </c>
      <c r="Z43" s="102"/>
      <c r="AA43" s="37">
        <f t="shared" si="52"/>
        <v>1800.1537245572774</v>
      </c>
      <c r="AB43" s="38">
        <v>1800.1537245572774</v>
      </c>
      <c r="AC43" s="103"/>
      <c r="AD43" s="55"/>
      <c r="AE43" s="123">
        <v>0</v>
      </c>
      <c r="AF43" s="118" t="s">
        <v>59</v>
      </c>
      <c r="AI43" s="124" t="e">
        <f>O43-#REF!</f>
        <v>#REF!</v>
      </c>
      <c r="AJ43" s="124" t="e">
        <f>P43-#REF!</f>
        <v>#REF!</v>
      </c>
      <c r="AK43" s="124" t="e">
        <f>Q43-#REF!</f>
        <v>#REF!</v>
      </c>
    </row>
    <row r="44" spans="1:37" ht="15">
      <c r="A44" s="53" t="s">
        <v>36</v>
      </c>
      <c r="B44" s="44" t="s">
        <v>36</v>
      </c>
      <c r="C44" s="44"/>
      <c r="D44" s="44"/>
      <c r="E44" s="44"/>
      <c r="F44" s="44"/>
      <c r="G44" s="45"/>
      <c r="H44" s="46"/>
      <c r="I44" s="34" t="s">
        <v>64</v>
      </c>
      <c r="J44" s="34"/>
      <c r="K44" s="34"/>
      <c r="L44" s="34"/>
      <c r="M44" s="34"/>
      <c r="N44" s="54"/>
      <c r="O44" s="37">
        <f>P44+Q44</f>
        <v>409999.31093489047</v>
      </c>
      <c r="P44" s="38">
        <f t="shared" si="48"/>
        <v>392340.93595894898</v>
      </c>
      <c r="Q44" s="38">
        <v>17658.3749759415</v>
      </c>
      <c r="R44" s="37">
        <f>S44+T44</f>
        <v>80122.994151139079</v>
      </c>
      <c r="S44" s="38">
        <v>80122.994151139079</v>
      </c>
      <c r="T44" s="102"/>
      <c r="U44" s="37">
        <f>V44+W44</f>
        <v>110380.93758456656</v>
      </c>
      <c r="V44" s="38">
        <v>110380.93758456656</v>
      </c>
      <c r="W44" s="102"/>
      <c r="X44" s="37">
        <f>Y44+Z44</f>
        <v>103112.18897400162</v>
      </c>
      <c r="Y44" s="38">
        <v>103112.18897400162</v>
      </c>
      <c r="Z44" s="102"/>
      <c r="AA44" s="37">
        <f>AB44+AC44</f>
        <v>98724.815249241714</v>
      </c>
      <c r="AB44" s="38">
        <v>98724.815249241714</v>
      </c>
      <c r="AC44" s="104"/>
      <c r="AD44" s="56"/>
      <c r="AE44" s="123">
        <v>0</v>
      </c>
      <c r="AF44" s="118" t="s">
        <v>59</v>
      </c>
      <c r="AI44" s="124" t="e">
        <f>O44-#REF!</f>
        <v>#REF!</v>
      </c>
      <c r="AJ44" s="124" t="e">
        <f>P44-#REF!</f>
        <v>#REF!</v>
      </c>
      <c r="AK44" s="124" t="e">
        <f>Q44-#REF!</f>
        <v>#REF!</v>
      </c>
    </row>
    <row r="45" spans="1:37" s="18" customFormat="1" ht="22.5" customHeight="1">
      <c r="A45" s="23" t="s">
        <v>41</v>
      </c>
      <c r="B45" s="24"/>
      <c r="C45" s="24"/>
      <c r="D45" s="24"/>
      <c r="E45" s="24"/>
      <c r="F45" s="24"/>
      <c r="G45" s="25"/>
      <c r="H45" s="41" t="s">
        <v>65</v>
      </c>
      <c r="I45" s="57"/>
      <c r="J45" s="42"/>
      <c r="K45" s="42"/>
      <c r="L45" s="42"/>
      <c r="M45" s="42"/>
      <c r="N45" s="43"/>
      <c r="O45" s="27">
        <f t="shared" ref="O45:Q45" si="53">O31-O38-O39</f>
        <v>-318173.9078281509</v>
      </c>
      <c r="P45" s="28">
        <f t="shared" si="53"/>
        <v>-215446.66694302927</v>
      </c>
      <c r="Q45" s="98">
        <f t="shared" si="53"/>
        <v>-102727.24088512165</v>
      </c>
      <c r="R45" s="27">
        <f t="shared" ref="R45:S45" si="54">R31-R38-R39</f>
        <v>-33936.823578082549</v>
      </c>
      <c r="S45" s="28">
        <f t="shared" si="54"/>
        <v>-33936.823578082549</v>
      </c>
      <c r="T45" s="28"/>
      <c r="U45" s="27">
        <f t="shared" ref="U45:V45" si="55">U31-U38-U39</f>
        <v>-75328.323015154456</v>
      </c>
      <c r="V45" s="28">
        <f t="shared" si="55"/>
        <v>-75328.323015154456</v>
      </c>
      <c r="W45" s="28"/>
      <c r="X45" s="27">
        <f t="shared" ref="X45:Y45" si="56">X31-X38-X39</f>
        <v>-51022.614699903366</v>
      </c>
      <c r="Y45" s="28">
        <f t="shared" si="56"/>
        <v>-51022.614699903366</v>
      </c>
      <c r="Z45" s="28"/>
      <c r="AA45" s="27">
        <f t="shared" ref="AA45:AB45" si="57">AA31-AA38-AA39</f>
        <v>-55158.905649888882</v>
      </c>
      <c r="AB45" s="28">
        <f t="shared" si="57"/>
        <v>-55158.905649888882</v>
      </c>
      <c r="AC45" s="101"/>
      <c r="AD45" s="2"/>
      <c r="AE45" s="123"/>
      <c r="AF45" s="118"/>
      <c r="AI45" s="124" t="e">
        <f>O45-#REF!</f>
        <v>#REF!</v>
      </c>
      <c r="AJ45" s="124" t="e">
        <f>P45-#REF!</f>
        <v>#REF!</v>
      </c>
      <c r="AK45" s="124" t="e">
        <f>Q45-#REF!</f>
        <v>#REF!</v>
      </c>
    </row>
    <row r="46" spans="1:37" s="18" customFormat="1" ht="22.5" customHeight="1">
      <c r="A46" s="23" t="s">
        <v>66</v>
      </c>
      <c r="B46" s="24"/>
      <c r="C46" s="24"/>
      <c r="D46" s="24"/>
      <c r="E46" s="24"/>
      <c r="F46" s="24"/>
      <c r="G46" s="25"/>
      <c r="H46" s="41" t="s">
        <v>67</v>
      </c>
      <c r="I46" s="42"/>
      <c r="J46" s="57"/>
      <c r="K46" s="42"/>
      <c r="L46" s="42"/>
      <c r="M46" s="42"/>
      <c r="N46" s="43"/>
      <c r="O46" s="27">
        <f t="shared" ref="O46:Q46" si="58">O47-O48</f>
        <v>1518285.3267766384</v>
      </c>
      <c r="P46" s="28">
        <f t="shared" si="58"/>
        <v>1527034.1586299457</v>
      </c>
      <c r="Q46" s="98">
        <f t="shared" si="58"/>
        <v>-8748.8318533072743</v>
      </c>
      <c r="R46" s="27">
        <f t="shared" ref="R46:S46" si="59">R47-R48</f>
        <v>561102.92542418139</v>
      </c>
      <c r="S46" s="28">
        <f t="shared" si="59"/>
        <v>561102.92542418139</v>
      </c>
      <c r="T46" s="28"/>
      <c r="U46" s="27">
        <f t="shared" ref="U46:V46" si="60">U47-U48</f>
        <v>424655.32877079153</v>
      </c>
      <c r="V46" s="28">
        <f t="shared" si="60"/>
        <v>424655.32877079153</v>
      </c>
      <c r="W46" s="28"/>
      <c r="X46" s="27">
        <f t="shared" ref="X46:Y46" si="61">X47-X48</f>
        <v>307341.79202418134</v>
      </c>
      <c r="Y46" s="28">
        <f t="shared" si="61"/>
        <v>307341.79202418134</v>
      </c>
      <c r="Z46" s="28"/>
      <c r="AA46" s="27">
        <f t="shared" ref="AA46:AB46" si="62">AA47-AA48</f>
        <v>233934.11241079154</v>
      </c>
      <c r="AB46" s="28">
        <f t="shared" si="62"/>
        <v>233934.11241079154</v>
      </c>
      <c r="AC46" s="101"/>
      <c r="AD46" s="2"/>
      <c r="AE46" s="123"/>
      <c r="AF46" s="122"/>
      <c r="AI46" s="124" t="e">
        <f>O46-#REF!</f>
        <v>#REF!</v>
      </c>
      <c r="AJ46" s="124" t="e">
        <f>P46-#REF!</f>
        <v>#REF!</v>
      </c>
      <c r="AK46" s="124" t="e">
        <f>Q46-#REF!</f>
        <v>#REF!</v>
      </c>
    </row>
    <row r="47" spans="1:37" ht="15">
      <c r="A47" s="53" t="s">
        <v>66</v>
      </c>
      <c r="B47" s="44" t="s">
        <v>26</v>
      </c>
      <c r="C47" s="44"/>
      <c r="D47" s="44"/>
      <c r="E47" s="44"/>
      <c r="F47" s="44"/>
      <c r="G47" s="45"/>
      <c r="H47" s="46"/>
      <c r="I47" s="34" t="s">
        <v>68</v>
      </c>
      <c r="J47" s="58"/>
      <c r="K47" s="34"/>
      <c r="L47" s="34"/>
      <c r="M47" s="34"/>
      <c r="N47" s="54"/>
      <c r="O47" s="37">
        <f>P47+Q47</f>
        <v>1665098.0772429556</v>
      </c>
      <c r="P47" s="38">
        <f t="shared" ref="P47:P48" si="63">S47+V47+Y47+AB47</f>
        <v>1661996.00074</v>
      </c>
      <c r="Q47" s="38">
        <v>3102.0765029555987</v>
      </c>
      <c r="R47" s="37">
        <f>S47+T47</f>
        <v>594164.38235000009</v>
      </c>
      <c r="S47" s="38">
        <v>594164.38235000009</v>
      </c>
      <c r="T47" s="102"/>
      <c r="U47" s="37">
        <f>V47+W47</f>
        <v>459072.7279</v>
      </c>
      <c r="V47" s="38">
        <v>459072.7279</v>
      </c>
      <c r="W47" s="102"/>
      <c r="X47" s="37">
        <f>Y47+Z47</f>
        <v>340404.32895</v>
      </c>
      <c r="Y47" s="38">
        <v>340404.32895</v>
      </c>
      <c r="Z47" s="102"/>
      <c r="AA47" s="37">
        <f>AB47+AC47</f>
        <v>268354.56154000002</v>
      </c>
      <c r="AB47" s="38">
        <v>268354.56154000002</v>
      </c>
      <c r="AC47" s="101"/>
      <c r="AE47" s="123">
        <v>0</v>
      </c>
      <c r="AF47" s="118" t="s">
        <v>69</v>
      </c>
      <c r="AI47" s="124" t="e">
        <f>O47-#REF!</f>
        <v>#REF!</v>
      </c>
      <c r="AJ47" s="124" t="e">
        <f>P47-#REF!</f>
        <v>#REF!</v>
      </c>
      <c r="AK47" s="124" t="e">
        <f>Q47-#REF!</f>
        <v>#REF!</v>
      </c>
    </row>
    <row r="48" spans="1:37" ht="15">
      <c r="A48" s="53" t="s">
        <v>66</v>
      </c>
      <c r="B48" s="44" t="s">
        <v>30</v>
      </c>
      <c r="C48" s="44"/>
      <c r="D48" s="44"/>
      <c r="E48" s="44"/>
      <c r="F48" s="44"/>
      <c r="G48" s="45"/>
      <c r="H48" s="46"/>
      <c r="I48" s="34" t="s">
        <v>64</v>
      </c>
      <c r="J48" s="58"/>
      <c r="K48" s="34"/>
      <c r="L48" s="34"/>
      <c r="M48" s="34"/>
      <c r="N48" s="54"/>
      <c r="O48" s="37">
        <f>P48+Q48</f>
        <v>146812.75046631717</v>
      </c>
      <c r="P48" s="38">
        <f t="shared" si="63"/>
        <v>134961.84211005431</v>
      </c>
      <c r="Q48" s="38">
        <v>11850.908356262873</v>
      </c>
      <c r="R48" s="37">
        <f>S48+T48</f>
        <v>33061.45692581866</v>
      </c>
      <c r="S48" s="38">
        <v>33061.45692581866</v>
      </c>
      <c r="T48" s="102"/>
      <c r="U48" s="37">
        <f>V48+W48</f>
        <v>34417.39912920849</v>
      </c>
      <c r="V48" s="38">
        <v>34417.39912920849</v>
      </c>
      <c r="W48" s="102"/>
      <c r="X48" s="37">
        <f>Y48+Z48</f>
        <v>33062.536925818655</v>
      </c>
      <c r="Y48" s="38">
        <v>33062.536925818655</v>
      </c>
      <c r="Z48" s="102"/>
      <c r="AA48" s="37">
        <f>AB48+AC48</f>
        <v>34420.449129208493</v>
      </c>
      <c r="AB48" s="38">
        <v>34420.449129208493</v>
      </c>
      <c r="AC48" s="101"/>
      <c r="AE48" s="123">
        <v>0</v>
      </c>
      <c r="AF48" s="118" t="s">
        <v>69</v>
      </c>
      <c r="AI48" s="124" t="e">
        <f>O48-#REF!</f>
        <v>#REF!</v>
      </c>
      <c r="AJ48" s="124" t="e">
        <f>P48-#REF!</f>
        <v>#REF!</v>
      </c>
      <c r="AK48" s="124" t="e">
        <f>Q48-#REF!</f>
        <v>#REF!</v>
      </c>
    </row>
    <row r="49" spans="1:37" s="18" customFormat="1" ht="21.75" customHeight="1">
      <c r="A49" s="23" t="s">
        <v>70</v>
      </c>
      <c r="B49" s="24"/>
      <c r="C49" s="24"/>
      <c r="D49" s="24"/>
      <c r="E49" s="24"/>
      <c r="F49" s="24"/>
      <c r="G49" s="25"/>
      <c r="H49" s="41" t="s">
        <v>71</v>
      </c>
      <c r="I49" s="42"/>
      <c r="J49" s="42"/>
      <c r="K49" s="57"/>
      <c r="L49" s="42"/>
      <c r="M49" s="42"/>
      <c r="N49" s="43"/>
      <c r="O49" s="27">
        <f t="shared" ref="O49:Q49" si="64">SUM(O45,O46)</f>
        <v>1200111.4189484874</v>
      </c>
      <c r="P49" s="59">
        <f>SUM(P45,P46)</f>
        <v>1311587.4916869164</v>
      </c>
      <c r="Q49" s="100">
        <f t="shared" si="64"/>
        <v>-111476.07273842892</v>
      </c>
      <c r="R49" s="27">
        <f t="shared" ref="R49" si="65">SUM(R45,R46)</f>
        <v>527166.1018460989</v>
      </c>
      <c r="S49" s="59">
        <f>SUM(S45,S46)</f>
        <v>527166.1018460989</v>
      </c>
      <c r="T49" s="59"/>
      <c r="U49" s="27">
        <f t="shared" ref="U49" si="66">SUM(U45,U46)</f>
        <v>349327.00575563707</v>
      </c>
      <c r="V49" s="59">
        <f>SUM(V45,V46)</f>
        <v>349327.00575563707</v>
      </c>
      <c r="W49" s="59"/>
      <c r="X49" s="27">
        <f t="shared" ref="X49" si="67">SUM(X45,X46)</f>
        <v>256319.17732427799</v>
      </c>
      <c r="Y49" s="59">
        <f>SUM(Y45,Y46)</f>
        <v>256319.17732427799</v>
      </c>
      <c r="Z49" s="59"/>
      <c r="AA49" s="27">
        <f t="shared" ref="AA49" si="68">SUM(AA45,AA46)</f>
        <v>178775.20676090266</v>
      </c>
      <c r="AB49" s="59">
        <f>SUM(AB45,AB46)</f>
        <v>178775.20676090266</v>
      </c>
      <c r="AC49" s="101"/>
      <c r="AD49" s="2"/>
      <c r="AE49" s="123"/>
      <c r="AF49" s="122"/>
      <c r="AI49" s="124" t="e">
        <f>O49-#REF!</f>
        <v>#REF!</v>
      </c>
      <c r="AJ49" s="124" t="e">
        <f>P49-#REF!</f>
        <v>#REF!</v>
      </c>
      <c r="AK49" s="124" t="e">
        <f>Q49-#REF!</f>
        <v>#REF!</v>
      </c>
    </row>
    <row r="50" spans="1:37" s="18" customFormat="1" ht="21.75" customHeight="1">
      <c r="A50" s="23" t="s">
        <v>72</v>
      </c>
      <c r="B50" s="24"/>
      <c r="C50" s="24"/>
      <c r="D50" s="24"/>
      <c r="E50" s="24"/>
      <c r="F50" s="24"/>
      <c r="G50" s="25"/>
      <c r="H50" s="60" t="s">
        <v>73</v>
      </c>
      <c r="I50" s="42"/>
      <c r="J50" s="42"/>
      <c r="K50" s="57"/>
      <c r="L50" s="42"/>
      <c r="M50" s="42"/>
      <c r="N50" s="43"/>
      <c r="O50" s="37">
        <f>P50+Q50</f>
        <v>0</v>
      </c>
      <c r="P50" s="38">
        <v>0</v>
      </c>
      <c r="Q50" s="38"/>
      <c r="R50" s="37">
        <f>S50+T50</f>
        <v>0</v>
      </c>
      <c r="S50" s="38">
        <v>0</v>
      </c>
      <c r="T50" s="102"/>
      <c r="U50" s="37">
        <f>V50+W50</f>
        <v>0</v>
      </c>
      <c r="V50" s="38">
        <v>0</v>
      </c>
      <c r="W50" s="102"/>
      <c r="X50" s="37">
        <f>Y50+Z50</f>
        <v>0</v>
      </c>
      <c r="Y50" s="38">
        <v>0</v>
      </c>
      <c r="Z50" s="102"/>
      <c r="AA50" s="37">
        <f>AB50+AC50</f>
        <v>0</v>
      </c>
      <c r="AB50" s="38">
        <v>0</v>
      </c>
      <c r="AC50" s="101"/>
      <c r="AD50" s="2"/>
      <c r="AE50" s="108"/>
      <c r="AF50" s="108"/>
      <c r="AI50" s="124" t="e">
        <f>O50-#REF!</f>
        <v>#REF!</v>
      </c>
      <c r="AJ50" s="124" t="e">
        <f>P50-#REF!</f>
        <v>#REF!</v>
      </c>
      <c r="AK50" s="124" t="e">
        <f>Q50-#REF!</f>
        <v>#REF!</v>
      </c>
    </row>
    <row r="51" spans="1:37" s="18" customFormat="1" ht="21.75" customHeight="1">
      <c r="A51" s="23" t="s">
        <v>74</v>
      </c>
      <c r="B51" s="24"/>
      <c r="C51" s="24"/>
      <c r="D51" s="24"/>
      <c r="E51" s="24"/>
      <c r="F51" s="24"/>
      <c r="G51" s="25"/>
      <c r="H51" s="60" t="s">
        <v>75</v>
      </c>
      <c r="I51" s="42"/>
      <c r="J51" s="42"/>
      <c r="K51" s="57"/>
      <c r="L51" s="42"/>
      <c r="M51" s="42"/>
      <c r="N51" s="43"/>
      <c r="O51" s="37">
        <f>P51+Q51</f>
        <v>0</v>
      </c>
      <c r="P51" s="38">
        <v>0</v>
      </c>
      <c r="Q51" s="38"/>
      <c r="R51" s="37">
        <f>S51+T51</f>
        <v>0</v>
      </c>
      <c r="S51" s="38">
        <v>0</v>
      </c>
      <c r="T51" s="102"/>
      <c r="U51" s="37">
        <f>V51+W51</f>
        <v>0</v>
      </c>
      <c r="V51" s="38">
        <v>0</v>
      </c>
      <c r="W51" s="102"/>
      <c r="X51" s="37">
        <f>Y51+Z51</f>
        <v>0</v>
      </c>
      <c r="Y51" s="38">
        <v>0</v>
      </c>
      <c r="Z51" s="102"/>
      <c r="AA51" s="37">
        <f>AB51+AC51</f>
        <v>0</v>
      </c>
      <c r="AB51" s="38">
        <v>0</v>
      </c>
      <c r="AC51" s="101"/>
      <c r="AD51" s="2"/>
      <c r="AE51" s="108"/>
      <c r="AF51" s="108"/>
      <c r="AI51" s="124" t="e">
        <f>O51-#REF!</f>
        <v>#REF!</v>
      </c>
      <c r="AJ51" s="124" t="e">
        <f>P51-#REF!</f>
        <v>#REF!</v>
      </c>
      <c r="AK51" s="124" t="e">
        <f>Q51-#REF!</f>
        <v>#REF!</v>
      </c>
    </row>
    <row r="52" spans="1:37" s="18" customFormat="1" ht="21.75" customHeight="1">
      <c r="A52" s="23" t="s">
        <v>76</v>
      </c>
      <c r="B52" s="24"/>
      <c r="C52" s="24"/>
      <c r="D52" s="24"/>
      <c r="E52" s="24"/>
      <c r="F52" s="24"/>
      <c r="G52" s="25"/>
      <c r="H52" s="41" t="s">
        <v>77</v>
      </c>
      <c r="I52" s="42"/>
      <c r="J52" s="42"/>
      <c r="K52" s="57"/>
      <c r="L52" s="42"/>
      <c r="M52" s="42"/>
      <c r="N52" s="43"/>
      <c r="O52" s="27">
        <f t="shared" ref="O52:P52" si="69">O53+O54</f>
        <v>261653.98738562968</v>
      </c>
      <c r="P52" s="28">
        <f t="shared" si="69"/>
        <v>261653.98738562973</v>
      </c>
      <c r="Q52" s="38"/>
      <c r="R52" s="27">
        <f t="shared" ref="R52:S52" si="70">R53+R54</f>
        <v>110705.35304786384</v>
      </c>
      <c r="S52" s="28">
        <f t="shared" si="70"/>
        <v>110705.35304786384</v>
      </c>
      <c r="T52" s="102"/>
      <c r="U52" s="27">
        <f t="shared" ref="U52:V52" si="71">U53+U54</f>
        <v>75051.741422539839</v>
      </c>
      <c r="V52" s="28">
        <f t="shared" si="71"/>
        <v>75051.741422539839</v>
      </c>
      <c r="W52" s="102"/>
      <c r="X52" s="27">
        <f t="shared" ref="X52:Y52" si="72">X53+X54</f>
        <v>56807.154584177631</v>
      </c>
      <c r="Y52" s="28">
        <f t="shared" si="72"/>
        <v>56807.154584177631</v>
      </c>
      <c r="Z52" s="102"/>
      <c r="AA52" s="27">
        <f t="shared" ref="AA52:AB52" si="73">AA53+AA54</f>
        <v>41212.568064270927</v>
      </c>
      <c r="AB52" s="28">
        <f t="shared" si="73"/>
        <v>41212.568064270927</v>
      </c>
      <c r="AC52" s="101"/>
      <c r="AD52" s="2"/>
      <c r="AE52" s="108"/>
      <c r="AF52" s="108"/>
      <c r="AI52" s="124" t="e">
        <f>O52-#REF!</f>
        <v>#REF!</v>
      </c>
      <c r="AJ52" s="124" t="e">
        <f>P52-#REF!</f>
        <v>#REF!</v>
      </c>
      <c r="AK52" s="124" t="e">
        <f>Q52-#REF!</f>
        <v>#REF!</v>
      </c>
    </row>
    <row r="53" spans="1:37" ht="14.25">
      <c r="A53" s="53" t="s">
        <v>76</v>
      </c>
      <c r="B53" s="44" t="s">
        <v>26</v>
      </c>
      <c r="C53" s="44"/>
      <c r="D53" s="44"/>
      <c r="E53" s="44"/>
      <c r="F53" s="44"/>
      <c r="G53" s="45"/>
      <c r="H53" s="46"/>
      <c r="I53" s="34" t="s">
        <v>78</v>
      </c>
      <c r="J53" s="34"/>
      <c r="K53" s="34"/>
      <c r="L53" s="34"/>
      <c r="M53" s="34"/>
      <c r="N53" s="54"/>
      <c r="O53" s="37">
        <f t="shared" ref="O53" si="74">O49*0.2+O58+O50+O51</f>
        <v>261653.98738562968</v>
      </c>
      <c r="P53" s="39">
        <f>(P49+Q49)*0.2+P58+P50+P51</f>
        <v>261653.98738562973</v>
      </c>
      <c r="Q53" s="38"/>
      <c r="R53" s="37">
        <f t="shared" ref="R53" si="75">R49*0.2+R58+R50+R51</f>
        <v>110705.35304786384</v>
      </c>
      <c r="S53" s="39">
        <f>(S49+T49)*0.2+S58+S50+S51</f>
        <v>110705.35304786384</v>
      </c>
      <c r="T53" s="102"/>
      <c r="U53" s="37">
        <f t="shared" ref="U53" si="76">U49*0.2+U58+U50+U51</f>
        <v>75051.741422539839</v>
      </c>
      <c r="V53" s="39">
        <f>(V49+W49)*0.2+V58+V50+V51</f>
        <v>75051.741422539839</v>
      </c>
      <c r="W53" s="102"/>
      <c r="X53" s="37">
        <f t="shared" ref="X53" si="77">X49*0.2+X58+X50+X51</f>
        <v>56807.154584177631</v>
      </c>
      <c r="Y53" s="39">
        <f>(Y49+Z49)*0.2+Y58+Y50+Y51</f>
        <v>56807.154584177631</v>
      </c>
      <c r="Z53" s="102"/>
      <c r="AA53" s="37">
        <f t="shared" ref="AA53" si="78">AA49*0.2+AA58+AA50+AA51</f>
        <v>41212.568064270927</v>
      </c>
      <c r="AB53" s="39">
        <f>(AB49+AC49)*0.2+AB58+AB50+AB51</f>
        <v>41212.568064270927</v>
      </c>
      <c r="AC53" s="101"/>
      <c r="AI53" s="124" t="e">
        <f>O53-#REF!</f>
        <v>#REF!</v>
      </c>
      <c r="AJ53" s="124" t="e">
        <f>P53-#REF!</f>
        <v>#REF!</v>
      </c>
      <c r="AK53" s="124" t="e">
        <f>Q53-#REF!</f>
        <v>#REF!</v>
      </c>
    </row>
    <row r="54" spans="1:37" ht="14.25">
      <c r="A54" s="53" t="s">
        <v>76</v>
      </c>
      <c r="B54" s="44" t="s">
        <v>30</v>
      </c>
      <c r="C54" s="44"/>
      <c r="D54" s="44"/>
      <c r="E54" s="44"/>
      <c r="F54" s="44"/>
      <c r="G54" s="45"/>
      <c r="H54" s="46"/>
      <c r="I54" s="34" t="s">
        <v>79</v>
      </c>
      <c r="J54" s="34"/>
      <c r="K54" s="34"/>
      <c r="L54" s="34"/>
      <c r="M54" s="34"/>
      <c r="N54" s="54"/>
      <c r="O54" s="37">
        <f>P54+Q54</f>
        <v>0</v>
      </c>
      <c r="P54" s="38">
        <v>0</v>
      </c>
      <c r="Q54" s="38"/>
      <c r="R54" s="37">
        <f>S54+T54</f>
        <v>0</v>
      </c>
      <c r="S54" s="38">
        <v>0</v>
      </c>
      <c r="T54" s="102"/>
      <c r="U54" s="37">
        <f>V54+W54</f>
        <v>0</v>
      </c>
      <c r="V54" s="38">
        <v>0</v>
      </c>
      <c r="W54" s="102"/>
      <c r="X54" s="37">
        <f>Y54+Z54</f>
        <v>0</v>
      </c>
      <c r="Y54" s="38">
        <v>0</v>
      </c>
      <c r="Z54" s="102"/>
      <c r="AA54" s="37">
        <f>AB54+AC54</f>
        <v>0</v>
      </c>
      <c r="AB54" s="38">
        <v>0</v>
      </c>
      <c r="AC54" s="101"/>
      <c r="AI54" s="124" t="e">
        <f>O54-#REF!</f>
        <v>#REF!</v>
      </c>
      <c r="AJ54" s="124" t="e">
        <f>P54-#REF!</f>
        <v>#REF!</v>
      </c>
      <c r="AK54" s="124" t="e">
        <f>Q54-#REF!</f>
        <v>#REF!</v>
      </c>
    </row>
    <row r="55" spans="1:37" s="18" customFormat="1" ht="21" customHeight="1">
      <c r="A55" s="62" t="s">
        <v>80</v>
      </c>
      <c r="B55" s="24"/>
      <c r="C55" s="24"/>
      <c r="D55" s="24"/>
      <c r="E55" s="24"/>
      <c r="F55" s="24"/>
      <c r="G55" s="25"/>
      <c r="H55" s="41" t="s">
        <v>81</v>
      </c>
      <c r="I55" s="42"/>
      <c r="J55" s="42"/>
      <c r="K55" s="57"/>
      <c r="L55" s="42"/>
      <c r="M55" s="42"/>
      <c r="N55" s="43"/>
      <c r="O55" s="27"/>
      <c r="P55" s="61"/>
      <c r="Q55" s="38"/>
      <c r="R55" s="27"/>
      <c r="S55" s="61"/>
      <c r="T55" s="102"/>
      <c r="U55" s="27"/>
      <c r="V55" s="61"/>
      <c r="W55" s="102"/>
      <c r="X55" s="27"/>
      <c r="Y55" s="61"/>
      <c r="Z55" s="102"/>
      <c r="AA55" s="27"/>
      <c r="AB55" s="61"/>
      <c r="AC55" s="101"/>
      <c r="AD55" s="2"/>
      <c r="AE55" s="108"/>
      <c r="AF55" s="108"/>
      <c r="AI55" s="124" t="e">
        <f>O55-#REF!</f>
        <v>#REF!</v>
      </c>
      <c r="AJ55" s="124" t="e">
        <f>P55-#REF!</f>
        <v>#REF!</v>
      </c>
      <c r="AK55" s="124" t="e">
        <f>Q55-#REF!</f>
        <v>#REF!</v>
      </c>
    </row>
    <row r="56" spans="1:37" s="18" customFormat="1" ht="21" customHeight="1">
      <c r="A56" s="62" t="s">
        <v>82</v>
      </c>
      <c r="B56" s="24"/>
      <c r="C56" s="24"/>
      <c r="D56" s="24"/>
      <c r="E56" s="24"/>
      <c r="F56" s="24"/>
      <c r="G56" s="25"/>
      <c r="H56" s="41" t="s">
        <v>83</v>
      </c>
      <c r="I56" s="42"/>
      <c r="J56" s="42"/>
      <c r="K56" s="57"/>
      <c r="L56" s="42"/>
      <c r="M56" s="42"/>
      <c r="N56" s="43"/>
      <c r="O56" s="37">
        <f>P56+Q56</f>
        <v>0</v>
      </c>
      <c r="P56" s="38">
        <v>0</v>
      </c>
      <c r="Q56" s="38"/>
      <c r="R56" s="37">
        <f>S56+T56</f>
        <v>0</v>
      </c>
      <c r="S56" s="38">
        <v>0</v>
      </c>
      <c r="T56" s="102"/>
      <c r="U56" s="37">
        <f>V56+W56</f>
        <v>0</v>
      </c>
      <c r="V56" s="38">
        <v>0</v>
      </c>
      <c r="W56" s="102"/>
      <c r="X56" s="37">
        <f>Y56+Z56</f>
        <v>0</v>
      </c>
      <c r="Y56" s="38">
        <v>0</v>
      </c>
      <c r="Z56" s="102"/>
      <c r="AA56" s="37">
        <f>AB56+AC56</f>
        <v>0</v>
      </c>
      <c r="AB56" s="38">
        <v>0</v>
      </c>
      <c r="AC56" s="101"/>
      <c r="AD56" s="2"/>
      <c r="AE56" s="108"/>
      <c r="AF56" s="108"/>
      <c r="AI56" s="124" t="e">
        <f>O56-#REF!</f>
        <v>#REF!</v>
      </c>
      <c r="AJ56" s="124" t="e">
        <f>P56-#REF!</f>
        <v>#REF!</v>
      </c>
      <c r="AK56" s="124" t="e">
        <f>Q56-#REF!</f>
        <v>#REF!</v>
      </c>
    </row>
    <row r="57" spans="1:37" s="18" customFormat="1" ht="21" customHeight="1">
      <c r="A57" s="62" t="s">
        <v>84</v>
      </c>
      <c r="B57" s="24"/>
      <c r="C57" s="24"/>
      <c r="D57" s="24"/>
      <c r="E57" s="24"/>
      <c r="F57" s="24"/>
      <c r="G57" s="25"/>
      <c r="H57" s="41" t="s">
        <v>85</v>
      </c>
      <c r="I57" s="42"/>
      <c r="J57" s="42"/>
      <c r="K57" s="57"/>
      <c r="L57" s="42"/>
      <c r="M57" s="42"/>
      <c r="N57" s="43"/>
      <c r="O57" s="27">
        <f t="shared" ref="O57:P57" si="79">O49+O50+O51-O52-O56</f>
        <v>938457.4315628577</v>
      </c>
      <c r="P57" s="63">
        <f t="shared" si="79"/>
        <v>1049933.5043012868</v>
      </c>
      <c r="Q57" s="52">
        <f>Q49</f>
        <v>-111476.07273842892</v>
      </c>
      <c r="R57" s="27">
        <f t="shared" ref="R57:S57" si="80">R49+R50+R51-R52-R56</f>
        <v>416460.74879823509</v>
      </c>
      <c r="S57" s="63">
        <f t="shared" si="80"/>
        <v>416460.74879823509</v>
      </c>
      <c r="T57" s="63"/>
      <c r="U57" s="27">
        <f t="shared" ref="U57:V57" si="81">U49+U50+U51-U52-U56</f>
        <v>274275.26433309726</v>
      </c>
      <c r="V57" s="63">
        <f t="shared" si="81"/>
        <v>274275.26433309726</v>
      </c>
      <c r="W57" s="63"/>
      <c r="X57" s="27">
        <f t="shared" ref="X57:Y57" si="82">X49+X50+X51-X52-X56</f>
        <v>199512.02274010036</v>
      </c>
      <c r="Y57" s="63">
        <f t="shared" si="82"/>
        <v>199512.02274010036</v>
      </c>
      <c r="Z57" s="63"/>
      <c r="AA57" s="27">
        <f t="shared" ref="AA57:AB57" si="83">AA49+AA50+AA51-AA52-AA56</f>
        <v>137562.63869663174</v>
      </c>
      <c r="AB57" s="63">
        <f t="shared" si="83"/>
        <v>137562.63869663174</v>
      </c>
      <c r="AC57" s="101"/>
      <c r="AD57" s="2"/>
      <c r="AE57" s="108"/>
      <c r="AF57" s="108"/>
      <c r="AI57" s="124" t="e">
        <f>O57-#REF!</f>
        <v>#REF!</v>
      </c>
      <c r="AJ57" s="124" t="e">
        <f>P57-#REF!</f>
        <v>#REF!</v>
      </c>
      <c r="AK57" s="124" t="e">
        <f>Q57-#REF!</f>
        <v>#REF!</v>
      </c>
    </row>
    <row r="58" spans="1:37" s="18" customFormat="1" ht="15.75" thickBot="1">
      <c r="A58" s="64" t="s">
        <v>86</v>
      </c>
      <c r="B58" s="65"/>
      <c r="C58" s="65"/>
      <c r="D58" s="65"/>
      <c r="E58" s="65"/>
      <c r="F58" s="65"/>
      <c r="G58" s="66"/>
      <c r="H58" s="67"/>
      <c r="I58" s="68" t="s">
        <v>87</v>
      </c>
      <c r="J58" s="68"/>
      <c r="K58" s="69"/>
      <c r="L58" s="68"/>
      <c r="M58" s="68"/>
      <c r="N58" s="70"/>
      <c r="O58" s="71">
        <f>P58+Q58</f>
        <v>21631.703595932202</v>
      </c>
      <c r="P58" s="72">
        <v>21631.703595932202</v>
      </c>
      <c r="Q58" s="72"/>
      <c r="R58" s="71">
        <f>S58+T58</f>
        <v>5272.1326786440677</v>
      </c>
      <c r="S58" s="72">
        <v>5272.1326786440677</v>
      </c>
      <c r="T58" s="105"/>
      <c r="U58" s="71">
        <f>V58+W58</f>
        <v>5186.3402714124286</v>
      </c>
      <c r="V58" s="72">
        <v>5186.3402714124286</v>
      </c>
      <c r="W58" s="105"/>
      <c r="X58" s="71">
        <f>Y58+Z58</f>
        <v>5543.3191193220337</v>
      </c>
      <c r="Y58" s="72">
        <v>5543.3191193220337</v>
      </c>
      <c r="Z58" s="105"/>
      <c r="AA58" s="71">
        <f>AB58+AC58</f>
        <v>5457.5267120903954</v>
      </c>
      <c r="AB58" s="72">
        <v>5457.5267120903954</v>
      </c>
      <c r="AC58" s="101"/>
      <c r="AD58" s="2"/>
      <c r="AE58" s="108"/>
      <c r="AF58" s="108"/>
      <c r="AI58" s="124" t="e">
        <f>O58-#REF!</f>
        <v>#REF!</v>
      </c>
      <c r="AJ58" s="124" t="e">
        <f>P58-#REF!</f>
        <v>#REF!</v>
      </c>
      <c r="AK58" s="124" t="e">
        <f>Q58-#REF!</f>
        <v>#REF!</v>
      </c>
    </row>
    <row r="59" spans="1:37" s="55" customFormat="1" ht="14.1" customHeight="1">
      <c r="A59" s="1"/>
      <c r="B59" s="1"/>
      <c r="C59" s="1"/>
      <c r="D59" s="1"/>
      <c r="E59" s="1"/>
      <c r="F59" s="1"/>
      <c r="G59" s="1"/>
      <c r="H59" s="1" t="s">
        <v>9</v>
      </c>
      <c r="I59" s="1"/>
      <c r="J59" s="1"/>
      <c r="K59" s="73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6"/>
      <c r="AB59" s="89"/>
      <c r="AC59" s="2"/>
      <c r="AD59" s="2"/>
      <c r="AE59" s="108"/>
      <c r="AF59" s="108"/>
      <c r="AI59" s="119"/>
      <c r="AJ59" s="119"/>
      <c r="AK59" s="119"/>
    </row>
    <row r="60" spans="1:37" s="1" customFormat="1" ht="20.25">
      <c r="A60" s="74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95"/>
      <c r="S60" s="95"/>
      <c r="T60" s="95"/>
      <c r="U60" s="95"/>
      <c r="V60" s="95"/>
      <c r="W60" s="95"/>
      <c r="X60" s="95"/>
      <c r="Y60" s="95"/>
      <c r="Z60" s="95"/>
      <c r="AA60" s="6"/>
      <c r="AB60" s="89"/>
      <c r="AC60" s="2"/>
      <c r="AD60" s="2"/>
      <c r="AE60" s="108"/>
      <c r="AF60" s="108"/>
      <c r="AI60" s="114"/>
      <c r="AJ60" s="114"/>
      <c r="AK60" s="114"/>
    </row>
    <row r="61" spans="1:37" s="55" customFormat="1" ht="14.1" customHeight="1">
      <c r="A61" s="1"/>
      <c r="B61" s="1"/>
      <c r="C61" s="1"/>
      <c r="D61" s="1"/>
      <c r="E61" s="1"/>
      <c r="F61" s="1"/>
      <c r="G61" s="1"/>
      <c r="H61" s="2"/>
      <c r="J61" s="7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6"/>
      <c r="AB61" s="89"/>
      <c r="AC61" s="2"/>
      <c r="AD61" s="2"/>
      <c r="AE61" s="108"/>
      <c r="AF61" s="108"/>
      <c r="AI61" s="119"/>
      <c r="AJ61" s="119"/>
      <c r="AK61" s="119"/>
    </row>
    <row r="62" spans="1:37" s="55" customFormat="1" ht="18.75" customHeight="1">
      <c r="A62" s="1"/>
      <c r="B62" s="1"/>
      <c r="C62" s="1"/>
      <c r="D62" s="1"/>
      <c r="E62" s="1"/>
      <c r="F62" s="1"/>
      <c r="G62" s="1"/>
      <c r="J62" s="7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6"/>
      <c r="AB62" s="89"/>
      <c r="AC62" s="2"/>
      <c r="AD62" s="2"/>
      <c r="AE62" s="108"/>
      <c r="AF62" s="108"/>
      <c r="AI62" s="119"/>
      <c r="AJ62" s="119"/>
      <c r="AK62" s="119"/>
    </row>
    <row r="63" spans="1:37" s="56" customFormat="1" ht="32.25" customHeight="1">
      <c r="A63" s="75" t="s">
        <v>88</v>
      </c>
      <c r="B63" s="76"/>
      <c r="C63" s="76"/>
      <c r="D63" s="76"/>
      <c r="E63" s="76"/>
      <c r="F63" s="76"/>
      <c r="G63" s="76"/>
      <c r="H63" s="77"/>
      <c r="I63" s="77"/>
      <c r="J63" s="77"/>
      <c r="K63" s="77"/>
      <c r="L63" s="77"/>
      <c r="M63" s="77"/>
      <c r="N63" s="77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6"/>
      <c r="AB63" s="89"/>
      <c r="AC63" s="2"/>
      <c r="AD63" s="2"/>
      <c r="AE63" s="108"/>
      <c r="AF63" s="108"/>
      <c r="AI63" s="120"/>
      <c r="AJ63" s="120"/>
      <c r="AK63" s="120"/>
    </row>
    <row r="64" spans="1:37" ht="14.1" customHeight="1">
      <c r="H64" s="79"/>
      <c r="I64" s="79"/>
      <c r="J64" s="79"/>
      <c r="K64" s="79"/>
      <c r="L64" s="79"/>
      <c r="M64" s="79"/>
      <c r="N64" s="79"/>
    </row>
    <row r="65" spans="1:37">
      <c r="H65" s="79"/>
      <c r="I65" s="79"/>
      <c r="J65" s="79"/>
      <c r="K65" s="79"/>
      <c r="L65" s="79"/>
      <c r="M65" s="79"/>
      <c r="N65" s="80"/>
      <c r="Q65" s="55">
        <f>Q57*0.2</f>
        <v>-22295.214547685784</v>
      </c>
      <c r="AA65" s="81"/>
      <c r="AB65" s="92"/>
    </row>
    <row r="66" spans="1:37" s="84" customFormat="1">
      <c r="A66" s="82" t="s">
        <v>9</v>
      </c>
      <c r="B66" s="83"/>
      <c r="C66" s="83"/>
      <c r="D66" s="83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13"/>
      <c r="AB66" s="91"/>
      <c r="AE66" s="112"/>
      <c r="AF66" s="112"/>
      <c r="AI66" s="121"/>
      <c r="AJ66" s="121"/>
      <c r="AK66" s="121"/>
    </row>
    <row r="67" spans="1:37" s="55" customFormat="1" ht="14.25">
      <c r="A67" s="86"/>
      <c r="B67" s="86"/>
      <c r="C67" s="87"/>
      <c r="D67" s="86"/>
      <c r="O67" s="88">
        <v>0</v>
      </c>
      <c r="P67" s="88"/>
      <c r="AB67" s="93"/>
      <c r="AE67" s="111"/>
      <c r="AF67" s="111"/>
      <c r="AI67" s="119"/>
      <c r="AJ67" s="119"/>
      <c r="AK67" s="119"/>
    </row>
  </sheetData>
  <sheetProtection formatCells="0" formatColumns="0" formatRows="0"/>
  <customSheetViews>
    <customSheetView guid="{76CDC8B9-3A62-4D77-BAD8-81102C7A47B7}" scale="80" showPageBreaks="1" fitToPage="1" printArea="1" state="hidden" view="pageBreakPreview">
      <pane xSplit="14" ySplit="14" topLeftCell="O15" activePane="bottomRight" state="frozen"/>
      <selection pane="bottomRight" activeCell="P3" sqref="P3:Z7"/>
      <pageMargins left="0.23622047244094491" right="0.23622047244094491" top="0.15748031496062992" bottom="0.15748031496062992" header="0.31496062992125984" footer="0.31496062992125984"/>
      <printOptions horizontalCentered="1" verticalCentered="1"/>
      <pageSetup paperSize="8" scale="56" orientation="landscape" r:id="rId1"/>
    </customSheetView>
    <customSheetView guid="{4ADD6FC2-0EF8-4FFE-943F-AAE69AC27E7A}" scale="80" showPageBreaks="1" fitToPage="1" printArea="1" state="hidden" view="pageBreakPreview">
      <pane xSplit="14" ySplit="14" topLeftCell="O15" activePane="bottomRight" state="frozen"/>
      <selection pane="bottomRight" activeCell="P3" sqref="P3:Z7"/>
      <pageMargins left="0.23622047244094491" right="0.23622047244094491" top="0.15748031496062992" bottom="0.15748031496062992" header="0.31496062992125984" footer="0.31496062992125984"/>
      <printOptions horizontalCentered="1" verticalCentered="1"/>
      <pageSetup paperSize="8" scale="56" orientation="landscape" r:id="rId2"/>
    </customSheetView>
    <customSheetView guid="{308EA0E1-B125-4EE0-90FD-69B28B465BFE}" scale="80" showPageBreaks="1" fitToPage="1" printArea="1" state="hidden" view="pageBreakPreview">
      <pane xSplit="14" ySplit="14" topLeftCell="O15" activePane="bottomRight" state="frozen"/>
      <selection pane="bottomRight" activeCell="P3" sqref="P3:Z7"/>
      <pageMargins left="0.23622047244094491" right="0.23622047244094491" top="0.15748031496062992" bottom="0.15748031496062992" header="0.31496062992125984" footer="0.31496062992125984"/>
      <printOptions horizontalCentered="1" verticalCentered="1"/>
      <pageSetup paperSize="8" scale="56" orientation="landscape" r:id="rId3"/>
    </customSheetView>
    <customSheetView guid="{37835DEA-054B-493B-B24C-2A5584836718}" scale="80" showPageBreaks="1" fitToPage="1" printArea="1" state="hidden" view="pageBreakPreview">
      <pane xSplit="14" ySplit="14" topLeftCell="O15" activePane="bottomRight" state="frozen"/>
      <selection pane="bottomRight" activeCell="P3" sqref="P3:Z7"/>
      <pageMargins left="0.23622047244094491" right="0.23622047244094491" top="0.15748031496062992" bottom="0.15748031496062992" header="0.31496062992125984" footer="0.31496062992125984"/>
      <printOptions horizontalCentered="1" verticalCentered="1"/>
      <pageSetup paperSize="8" scale="56" orientation="landscape" r:id="rId4"/>
    </customSheetView>
    <customSheetView guid="{D18235B2-7C5F-4AA1-91D2-B25CDBF116B2}" scale="80" showPageBreaks="1" fitToPage="1" printArea="1" state="hidden" view="pageBreakPreview">
      <pane xSplit="14" ySplit="14" topLeftCell="O15" activePane="bottomRight" state="frozen"/>
      <selection pane="bottomRight" activeCell="P3" sqref="P3:Z7"/>
      <pageMargins left="0.23622047244094491" right="0.23622047244094491" top="0.15748031496062992" bottom="0.15748031496062992" header="0.31496062992125984" footer="0.31496062992125984"/>
      <printOptions horizontalCentered="1" verticalCentered="1"/>
      <pageSetup paperSize="8" scale="39" orientation="landscape" r:id="rId5"/>
    </customSheetView>
    <customSheetView guid="{45557B51-C97B-4949-B061-3D1092293CBF}" scale="80" showPageBreaks="1" fitToPage="1" printArea="1" state="hidden" view="pageBreakPreview">
      <pane xSplit="14" ySplit="14" topLeftCell="O15" activePane="bottomRight" state="frozen"/>
      <selection pane="bottomRight" activeCell="P3" sqref="P3:Z7"/>
      <pageMargins left="0.23622047244094491" right="0.23622047244094491" top="0.15748031496062992" bottom="0.15748031496062992" header="0.31496062992125984" footer="0.31496062992125984"/>
      <printOptions horizontalCentered="1" verticalCentered="1"/>
      <pageSetup paperSize="8" scale="56" orientation="landscape" r:id="rId6"/>
    </customSheetView>
    <customSheetView guid="{6184250A-0EB9-431E-8710-E7F444F9B014}" scale="80" showPageBreaks="1" fitToPage="1" printArea="1" state="hidden" view="pageBreakPreview">
      <pane xSplit="14" ySplit="14" topLeftCell="O15" activePane="bottomRight" state="frozen"/>
      <selection pane="bottomRight" activeCell="P3" sqref="P3:Z7"/>
      <pageMargins left="0.23622047244094491" right="0.23622047244094491" top="0.15748031496062992" bottom="0.15748031496062992" header="0.31496062992125984" footer="0.31496062992125984"/>
      <printOptions horizontalCentered="1" verticalCentered="1"/>
      <pageSetup paperSize="8" scale="56" orientation="landscape" r:id="rId7"/>
    </customSheetView>
    <customSheetView guid="{DCE98CA7-C903-4E97-8E8C-C4E587C511E9}" scale="80" showPageBreaks="1" fitToPage="1" printArea="1" state="hidden" view="pageBreakPreview">
      <pane xSplit="14" ySplit="14" topLeftCell="O15" activePane="bottomRight" state="frozen"/>
      <selection pane="bottomRight" activeCell="P3" sqref="P3:Z7"/>
      <pageMargins left="0.23622047244094491" right="0.23622047244094491" top="0.15748031496062992" bottom="0.15748031496062992" header="0.31496062992125984" footer="0.31496062992125984"/>
      <printOptions horizontalCentered="1" verticalCentered="1"/>
      <pageSetup paperSize="8" scale="56" orientation="landscape" r:id="rId8"/>
    </customSheetView>
  </customSheetViews>
  <mergeCells count="26">
    <mergeCell ref="P3:Z7"/>
    <mergeCell ref="J22:N22"/>
    <mergeCell ref="I36:N36"/>
    <mergeCell ref="O12:Q12"/>
    <mergeCell ref="I37:N37"/>
    <mergeCell ref="A11:G13"/>
    <mergeCell ref="H11:N13"/>
    <mergeCell ref="O11:Q11"/>
    <mergeCell ref="H14:N14"/>
    <mergeCell ref="I20:N20"/>
    <mergeCell ref="I42:N42"/>
    <mergeCell ref="B60:Q60"/>
    <mergeCell ref="R11:AC11"/>
    <mergeCell ref="R12:T12"/>
    <mergeCell ref="U12:W12"/>
    <mergeCell ref="X12:Z12"/>
    <mergeCell ref="AA12:AC12"/>
    <mergeCell ref="I25:N25"/>
    <mergeCell ref="I26:N26"/>
    <mergeCell ref="I32:N32"/>
    <mergeCell ref="I33:N33"/>
    <mergeCell ref="I34:N34"/>
    <mergeCell ref="I35:N35"/>
    <mergeCell ref="A14:G14"/>
    <mergeCell ref="I17:N17"/>
    <mergeCell ref="J21:N21"/>
  </mergeCells>
  <conditionalFormatting sqref="AD1:AK11 AD59:AK1048576 AD14:AK14 AD12:AH13 AG15:AK23 AD49:AH58 AG24:AH48 AI24:AK58 AD15:AE48">
    <cfRule type="cellIs" dxfId="0" priority="1" operator="notEqual">
      <formula>0</formula>
    </cfRule>
  </conditionalFormatting>
  <printOptions horizontalCentered="1" verticalCentered="1"/>
  <pageMargins left="0.23622047244094491" right="0.23622047244094491" top="0.15748031496062992" bottom="0.15748031496062992" header="0.31496062992125984" footer="0.31496062992125984"/>
  <pageSetup paperSize="8" scale="56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План закупок</vt:lpstr>
      <vt:lpstr>9 по кв</vt:lpstr>
      <vt:lpstr>'План закупок'!Заголовки_для_печати</vt:lpstr>
      <vt:lpstr>'9 по кв'!Область_печати</vt:lpstr>
      <vt:lpstr>'План закупок'!Область_печати</vt:lpstr>
    </vt:vector>
  </TitlesOfParts>
  <Company>ОАО "Межрегионтеплоэнерго"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Нестерова Татьяна Николаевна</dc:creator>
  <cp:lastModifiedBy>Телков Игорь</cp:lastModifiedBy>
  <cp:lastPrinted>2016-12-30T05:55:08Z</cp:lastPrinted>
  <dcterms:created xsi:type="dcterms:W3CDTF">2015-01-22T13:05:18Z</dcterms:created>
  <dcterms:modified xsi:type="dcterms:W3CDTF">2016-12-30T11:00:06Z</dcterms:modified>
</cp:coreProperties>
</file>